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7975" windowHeight="12270"/>
  </bookViews>
  <sheets>
    <sheet name="2021见习岗" sheetId="6" r:id="rId1"/>
    <sheet name="教育系统人员情况表（0125算师生比）" sheetId="8" state="hidden" r:id="rId2"/>
    <sheet name="教育系统人员情况表（师生比、班师比0305） (新)" sheetId="10" state="hidden" r:id="rId3"/>
    <sheet name="中学（55女）" sheetId="4" state="hidden" r:id="rId4"/>
    <sheet name="中学 (60女)" sheetId="5" state="hidden" r:id="rId5"/>
    <sheet name="2021招聘后年底空编数0316" sheetId="11" state="hidden" r:id="rId6"/>
    <sheet name="教育系统在岗情况0329" sheetId="12" state="hidden" r:id="rId7"/>
    <sheet name="Sheet1" sheetId="13" state="hidden" r:id="rId8"/>
  </sheets>
  <definedNames>
    <definedName name="_xlnm.Print_Titles" localSheetId="0">'2021见习岗'!$2:$2</definedName>
    <definedName name="_xlnm.Print_Titles" localSheetId="5">'2021招聘后年底空编数0316'!$3:$3</definedName>
    <definedName name="_xlnm.Print_Titles" localSheetId="1">'教育系统人员情况表（0125算师生比）'!$3:$3</definedName>
    <definedName name="_xlnm.Print_Titles" localSheetId="2">'教育系统人员情况表（师生比、班师比0305） (新)'!$4:$4</definedName>
  </definedNames>
  <calcPr calcId="124519"/>
</workbook>
</file>

<file path=xl/calcChain.xml><?xml version="1.0" encoding="utf-8"?>
<calcChain xmlns="http://schemas.openxmlformats.org/spreadsheetml/2006/main">
  <c r="C59" i="11"/>
  <c r="C43"/>
  <c r="C39"/>
  <c r="C15"/>
  <c r="B13" i="13"/>
  <c r="B37"/>
  <c r="B41"/>
  <c r="B57"/>
  <c r="C57"/>
  <c r="C41"/>
  <c r="C37"/>
  <c r="C13"/>
  <c r="E59" i="12"/>
  <c r="D59"/>
  <c r="C59"/>
  <c r="C60" s="1"/>
  <c r="B59"/>
  <c r="I59" s="1"/>
  <c r="I58"/>
  <c r="I57"/>
  <c r="I56"/>
  <c r="I55"/>
  <c r="I54"/>
  <c r="I53"/>
  <c r="I52"/>
  <c r="I51"/>
  <c r="I50"/>
  <c r="I49"/>
  <c r="I48"/>
  <c r="I47"/>
  <c r="I46"/>
  <c r="I45"/>
  <c r="I44"/>
  <c r="E43"/>
  <c r="C43"/>
  <c r="B43"/>
  <c r="I43" s="1"/>
  <c r="I42"/>
  <c r="I41"/>
  <c r="I40"/>
  <c r="E39"/>
  <c r="E60" s="1"/>
  <c r="D39"/>
  <c r="D60" s="1"/>
  <c r="C39"/>
  <c r="B39"/>
  <c r="I39" s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E15"/>
  <c r="D15"/>
  <c r="C15"/>
  <c r="B15"/>
  <c r="I15" s="1"/>
  <c r="I14"/>
  <c r="I13"/>
  <c r="I12"/>
  <c r="I11"/>
  <c r="I10"/>
  <c r="I9"/>
  <c r="I8"/>
  <c r="I7"/>
  <c r="I6"/>
  <c r="I5"/>
  <c r="I4"/>
  <c r="G10" i="11"/>
  <c r="G45"/>
  <c r="G46"/>
  <c r="G47"/>
  <c r="G48"/>
  <c r="G49"/>
  <c r="G50"/>
  <c r="G51"/>
  <c r="G52"/>
  <c r="G53"/>
  <c r="G54"/>
  <c r="G55"/>
  <c r="G56"/>
  <c r="G57"/>
  <c r="G58"/>
  <c r="G40"/>
  <c r="G41"/>
  <c r="G43" s="1"/>
  <c r="G42"/>
  <c r="G44"/>
  <c r="G17"/>
  <c r="G18"/>
  <c r="G19"/>
  <c r="G20"/>
  <c r="G39" s="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16"/>
  <c r="G5"/>
  <c r="G6"/>
  <c r="G7"/>
  <c r="G8"/>
  <c r="G9"/>
  <c r="G11"/>
  <c r="G12"/>
  <c r="G13"/>
  <c r="G14"/>
  <c r="G4"/>
  <c r="E60"/>
  <c r="F60"/>
  <c r="D59"/>
  <c r="E59"/>
  <c r="F59"/>
  <c r="D43"/>
  <c r="E43"/>
  <c r="F43"/>
  <c r="D39"/>
  <c r="E39"/>
  <c r="F39"/>
  <c r="D15"/>
  <c r="D60" s="1"/>
  <c r="E15"/>
  <c r="F15"/>
  <c r="B59"/>
  <c r="B43"/>
  <c r="B39"/>
  <c r="B15"/>
  <c r="H13" i="10"/>
  <c r="O8"/>
  <c r="O9"/>
  <c r="O10"/>
  <c r="O11"/>
  <c r="O12"/>
  <c r="O7"/>
  <c r="K8"/>
  <c r="K9"/>
  <c r="K10"/>
  <c r="K11"/>
  <c r="K12"/>
  <c r="K7"/>
  <c r="H9"/>
  <c r="H97"/>
  <c r="J97" s="1"/>
  <c r="H96"/>
  <c r="J96" s="1"/>
  <c r="H95"/>
  <c r="J95" s="1"/>
  <c r="J94"/>
  <c r="H94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M45"/>
  <c r="I45"/>
  <c r="G45"/>
  <c r="F45"/>
  <c r="D45"/>
  <c r="C45"/>
  <c r="O44"/>
  <c r="K44"/>
  <c r="H44"/>
  <c r="N44" s="1"/>
  <c r="O43"/>
  <c r="K43"/>
  <c r="H43"/>
  <c r="N43" s="1"/>
  <c r="O42"/>
  <c r="K42"/>
  <c r="H42"/>
  <c r="J42" s="1"/>
  <c r="O41"/>
  <c r="K41"/>
  <c r="H41"/>
  <c r="J41" s="1"/>
  <c r="O40"/>
  <c r="K40"/>
  <c r="H40"/>
  <c r="N40" s="1"/>
  <c r="O39"/>
  <c r="K39"/>
  <c r="H39"/>
  <c r="J39" s="1"/>
  <c r="O38"/>
  <c r="K38"/>
  <c r="H38"/>
  <c r="J38" s="1"/>
  <c r="O37"/>
  <c r="K37"/>
  <c r="H37"/>
  <c r="O36"/>
  <c r="K36"/>
  <c r="H36"/>
  <c r="N36" s="1"/>
  <c r="M35"/>
  <c r="I35"/>
  <c r="G35"/>
  <c r="F35"/>
  <c r="D35"/>
  <c r="C35"/>
  <c r="O34"/>
  <c r="K34"/>
  <c r="H34"/>
  <c r="J34" s="1"/>
  <c r="O33"/>
  <c r="K33"/>
  <c r="H33"/>
  <c r="J33" s="1"/>
  <c r="O32"/>
  <c r="K32"/>
  <c r="H32"/>
  <c r="N32" s="1"/>
  <c r="O31"/>
  <c r="K31"/>
  <c r="H31"/>
  <c r="N31" s="1"/>
  <c r="M30"/>
  <c r="I30"/>
  <c r="G30"/>
  <c r="F30"/>
  <c r="D30"/>
  <c r="C30"/>
  <c r="O29"/>
  <c r="K29"/>
  <c r="H29"/>
  <c r="J29" s="1"/>
  <c r="O28"/>
  <c r="K28"/>
  <c r="H28"/>
  <c r="J28" s="1"/>
  <c r="O27"/>
  <c r="K27"/>
  <c r="H27"/>
  <c r="J27" s="1"/>
  <c r="O26"/>
  <c r="K26"/>
  <c r="H26"/>
  <c r="J26" s="1"/>
  <c r="O25"/>
  <c r="K25"/>
  <c r="H25"/>
  <c r="J25" s="1"/>
  <c r="O24"/>
  <c r="K24"/>
  <c r="J24"/>
  <c r="H24"/>
  <c r="N24" s="1"/>
  <c r="O23"/>
  <c r="K23"/>
  <c r="H23"/>
  <c r="J23" s="1"/>
  <c r="O22"/>
  <c r="K22"/>
  <c r="H22"/>
  <c r="J22" s="1"/>
  <c r="O21"/>
  <c r="K21"/>
  <c r="H21"/>
  <c r="J21" s="1"/>
  <c r="O20"/>
  <c r="K20"/>
  <c r="H20"/>
  <c r="N20" s="1"/>
  <c r="O19"/>
  <c r="K19"/>
  <c r="H19"/>
  <c r="J19" s="1"/>
  <c r="O18"/>
  <c r="K18"/>
  <c r="H18"/>
  <c r="J18" s="1"/>
  <c r="O17"/>
  <c r="K17"/>
  <c r="H17"/>
  <c r="J17" s="1"/>
  <c r="O16"/>
  <c r="K16"/>
  <c r="H16"/>
  <c r="N16" s="1"/>
  <c r="O15"/>
  <c r="K15"/>
  <c r="J15"/>
  <c r="H15"/>
  <c r="N15" s="1"/>
  <c r="O14"/>
  <c r="K14"/>
  <c r="H14"/>
  <c r="M13"/>
  <c r="I13"/>
  <c r="G13"/>
  <c r="F13"/>
  <c r="D13"/>
  <c r="C13"/>
  <c r="H12"/>
  <c r="N12" s="1"/>
  <c r="N11"/>
  <c r="H11"/>
  <c r="J11" s="1"/>
  <c r="H10"/>
  <c r="J10" s="1"/>
  <c r="H8"/>
  <c r="N8" s="1"/>
  <c r="H7"/>
  <c r="J7" s="1"/>
  <c r="N6"/>
  <c r="H6"/>
  <c r="J6" s="1"/>
  <c r="H5"/>
  <c r="J5" s="1"/>
  <c r="G59" i="11" l="1"/>
  <c r="C60"/>
  <c r="B58" i="13"/>
  <c r="C58"/>
  <c r="B60" i="12"/>
  <c r="I60" s="1"/>
  <c r="G15" i="11"/>
  <c r="G60" s="1"/>
  <c r="B60"/>
  <c r="N19" i="10"/>
  <c r="J43"/>
  <c r="J8"/>
  <c r="N39"/>
  <c r="N28"/>
  <c r="J32"/>
  <c r="N34"/>
  <c r="N38"/>
  <c r="N10"/>
  <c r="J12"/>
  <c r="N42"/>
  <c r="J44"/>
  <c r="H30"/>
  <c r="N30" s="1"/>
  <c r="J36"/>
  <c r="J40"/>
  <c r="H45"/>
  <c r="N45" s="1"/>
  <c r="N14"/>
  <c r="J16"/>
  <c r="N18"/>
  <c r="J20"/>
  <c r="N22"/>
  <c r="N23"/>
  <c r="N26"/>
  <c r="N27"/>
  <c r="H35"/>
  <c r="N35" s="1"/>
  <c r="N13"/>
  <c r="N7"/>
  <c r="J35"/>
  <c r="N9"/>
  <c r="N17"/>
  <c r="N21"/>
  <c r="N25"/>
  <c r="N29"/>
  <c r="J31"/>
  <c r="N33"/>
  <c r="N37"/>
  <c r="N41"/>
  <c r="N89"/>
  <c r="N5"/>
  <c r="J14"/>
  <c r="J9"/>
  <c r="J37"/>
  <c r="H56" i="8"/>
  <c r="H55"/>
  <c r="G15"/>
  <c r="G39"/>
  <c r="G43"/>
  <c r="G59"/>
  <c r="F44"/>
  <c r="F45"/>
  <c r="F46"/>
  <c r="F47"/>
  <c r="F48"/>
  <c r="F49"/>
  <c r="F50"/>
  <c r="F51"/>
  <c r="F52"/>
  <c r="F53"/>
  <c r="F54"/>
  <c r="F55"/>
  <c r="F56"/>
  <c r="F57"/>
  <c r="F58"/>
  <c r="F40"/>
  <c r="F41"/>
  <c r="F42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5"/>
  <c r="F6"/>
  <c r="F7"/>
  <c r="F8"/>
  <c r="F9"/>
  <c r="F10"/>
  <c r="F11"/>
  <c r="F12"/>
  <c r="F13"/>
  <c r="F14"/>
  <c r="F16"/>
  <c r="F17"/>
  <c r="F18"/>
  <c r="F19"/>
  <c r="F4"/>
  <c r="E59"/>
  <c r="D59"/>
  <c r="C59"/>
  <c r="B59"/>
  <c r="H54"/>
  <c r="H53"/>
  <c r="H52"/>
  <c r="H51"/>
  <c r="H50"/>
  <c r="H47"/>
  <c r="H46"/>
  <c r="H45"/>
  <c r="H44"/>
  <c r="H59" s="1"/>
  <c r="D43"/>
  <c r="C43"/>
  <c r="B43"/>
  <c r="H41"/>
  <c r="H40"/>
  <c r="E39"/>
  <c r="D39"/>
  <c r="C39"/>
  <c r="B39"/>
  <c r="H38"/>
  <c r="H37"/>
  <c r="H36"/>
  <c r="H35"/>
  <c r="H34"/>
  <c r="H33"/>
  <c r="H32"/>
  <c r="H30"/>
  <c r="H29"/>
  <c r="H28"/>
  <c r="H27"/>
  <c r="H25"/>
  <c r="H24"/>
  <c r="H23"/>
  <c r="H21"/>
  <c r="H20"/>
  <c r="E15"/>
  <c r="D15"/>
  <c r="C15"/>
  <c r="B15"/>
  <c r="H13"/>
  <c r="H10"/>
  <c r="H9"/>
  <c r="H8"/>
  <c r="H7"/>
  <c r="H6"/>
  <c r="H4"/>
  <c r="J30" i="10" l="1"/>
  <c r="J13"/>
  <c r="J45"/>
  <c r="F43" i="8"/>
  <c r="F59"/>
  <c r="F39"/>
  <c r="F15"/>
  <c r="H39"/>
  <c r="H15"/>
  <c r="G60"/>
  <c r="H43"/>
  <c r="D60"/>
  <c r="C60"/>
  <c r="B60"/>
  <c r="E60"/>
  <c r="F60" l="1"/>
  <c r="C15" i="5" l="1"/>
  <c r="B15"/>
  <c r="K14"/>
  <c r="F14"/>
  <c r="M15" i="4"/>
  <c r="M14"/>
  <c r="K15"/>
  <c r="K14"/>
  <c r="F15"/>
  <c r="F14"/>
  <c r="L15"/>
  <c r="M5"/>
  <c r="M6"/>
  <c r="M7"/>
  <c r="M8"/>
  <c r="M9"/>
  <c r="M10"/>
  <c r="M11"/>
  <c r="M12"/>
  <c r="M13"/>
  <c r="M4"/>
  <c r="I5" i="5"/>
  <c r="K5" s="1"/>
  <c r="I9"/>
  <c r="K9" s="1"/>
  <c r="I13"/>
  <c r="K13" s="1"/>
  <c r="F13"/>
  <c r="F12"/>
  <c r="I12" s="1"/>
  <c r="K12" s="1"/>
  <c r="F11"/>
  <c r="I11" s="1"/>
  <c r="K11" s="1"/>
  <c r="F10"/>
  <c r="I10" s="1"/>
  <c r="K10" s="1"/>
  <c r="F9"/>
  <c r="F8"/>
  <c r="I8" s="1"/>
  <c r="K8" s="1"/>
  <c r="F7"/>
  <c r="I7" s="1"/>
  <c r="K7" s="1"/>
  <c r="F6"/>
  <c r="I6" s="1"/>
  <c r="K6" s="1"/>
  <c r="F5"/>
  <c r="F4"/>
  <c r="I4" s="1"/>
  <c r="K5" i="4"/>
  <c r="K6"/>
  <c r="K7"/>
  <c r="K8"/>
  <c r="K9"/>
  <c r="K10"/>
  <c r="K11"/>
  <c r="K12"/>
  <c r="K13"/>
  <c r="K4"/>
  <c r="K4" i="5" l="1"/>
  <c r="K15" s="1"/>
  <c r="I15"/>
  <c r="F15"/>
  <c r="C15" i="4"/>
  <c r="B15"/>
  <c r="I15"/>
  <c r="H15"/>
  <c r="G15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<sst xmlns="http://schemas.openxmlformats.org/spreadsheetml/2006/main" count="520" uniqueCount="192">
  <si>
    <t>教育系统空编情况摸底</t>
  </si>
  <si>
    <t>单位名称</t>
  </si>
  <si>
    <t>南机编办201957号</t>
  </si>
  <si>
    <t>12月退休</t>
  </si>
  <si>
    <t>19年底空编数</t>
  </si>
  <si>
    <t>1月退休</t>
  </si>
  <si>
    <t>2月退休</t>
  </si>
  <si>
    <t>3月退休</t>
  </si>
  <si>
    <t>唐山市第四中学校</t>
  </si>
  <si>
    <t>唐山市第五中学</t>
  </si>
  <si>
    <t>唐山市第九中学</t>
  </si>
  <si>
    <t>唐山市路南区职业技术学校</t>
  </si>
  <si>
    <t>唐山市第二十六中学</t>
  </si>
  <si>
    <t>唐山市第二十六中学分校</t>
  </si>
  <si>
    <t>唐山市开滦第十中学</t>
  </si>
  <si>
    <t>唐山市第三十九中学</t>
  </si>
  <si>
    <t>二中实验学校（39中）</t>
  </si>
  <si>
    <t>唐山市友谊中学</t>
  </si>
  <si>
    <t>唐山市路南区成人教育学校</t>
  </si>
  <si>
    <t>唐山市路南区教师进修学校</t>
  </si>
  <si>
    <t>唐山市路南区中小学劳动教育中心</t>
  </si>
  <si>
    <t>唐山市路南区友谊里小学</t>
  </si>
  <si>
    <t>唐山市路南区联合村小学校</t>
  </si>
  <si>
    <t>唐山市路南区培智学校</t>
  </si>
  <si>
    <t>唐山市路南区实验小学</t>
  </si>
  <si>
    <t>唐山市路南区新华楼小学</t>
  </si>
  <si>
    <t>唐山市路南区菜市小学校</t>
  </si>
  <si>
    <t>唐山市路南区文北小学</t>
  </si>
  <si>
    <t>唐山市路南区胜利路小学校</t>
  </si>
  <si>
    <t>唐山市路南区东新街小学校</t>
  </si>
  <si>
    <t>唐山市路南区新华西道小学</t>
  </si>
  <si>
    <t>唐山市路南区燕京小学</t>
  </si>
  <si>
    <t>唐山市雷锋小学</t>
  </si>
  <si>
    <t>唐山市路南区第二实验小学</t>
  </si>
  <si>
    <t>唐山市路南区万达小学</t>
  </si>
  <si>
    <t>唐山市路南区福庄小学</t>
  </si>
  <si>
    <t>唐山市路南区铁路第二小学</t>
  </si>
  <si>
    <t>唐山市路南区双新小学</t>
  </si>
  <si>
    <t>唐山市路南区南厂小学</t>
  </si>
  <si>
    <t>唐山市第二幼儿园</t>
  </si>
  <si>
    <t>唐山市第三幼儿园</t>
  </si>
  <si>
    <t>唐山市路南区南湖小学</t>
  </si>
  <si>
    <t>唐山市侯边庄小学</t>
  </si>
  <si>
    <t>唐山市老谢庄小学</t>
  </si>
  <si>
    <t>唐山市路南区郑家庄小学</t>
  </si>
  <si>
    <t>唐山市女织寨小学</t>
  </si>
  <si>
    <t>唐山市西礼小学</t>
  </si>
  <si>
    <t>唐山市路南区博艺幼儿园</t>
  </si>
  <si>
    <t>唐山市路南区女织寨乡教育组</t>
  </si>
  <si>
    <t>唐山市路南区稻地镇边庄子小学</t>
  </si>
  <si>
    <t>唐山市路南区稻地镇中学</t>
  </si>
  <si>
    <t>唐山市路南区稻地镇稻地小学</t>
  </si>
  <si>
    <t>唐山市路南区稻地镇第二小学</t>
  </si>
  <si>
    <t>唐山市路南区稻地镇范庄小学</t>
  </si>
  <si>
    <t>唐山市路南区稻地中心幼儿园</t>
  </si>
  <si>
    <t>唐山市路南区稻地镇中心校</t>
  </si>
  <si>
    <t>唐山市路南区稻地镇刘唐保幼儿园</t>
  </si>
  <si>
    <t>稻地镇成人学校</t>
  </si>
  <si>
    <t>唐山市路南区稻地镇刘唐保小学</t>
  </si>
  <si>
    <t>合计</t>
  </si>
  <si>
    <t>19年11月底在编数</t>
    <phoneticPr fontId="1" type="noConversion"/>
  </si>
  <si>
    <t>调动</t>
    <phoneticPr fontId="1" type="noConversion"/>
  </si>
  <si>
    <t>20年4-9月退休数</t>
    <phoneticPr fontId="1" type="noConversion"/>
  </si>
  <si>
    <t>20年3月底空编数</t>
    <phoneticPr fontId="1" type="noConversion"/>
  </si>
  <si>
    <t>20年9月底空编数</t>
    <phoneticPr fontId="1" type="noConversion"/>
  </si>
  <si>
    <t>1-3月退休</t>
    <phoneticPr fontId="1" type="noConversion"/>
  </si>
  <si>
    <t>备注</t>
    <phoneticPr fontId="1" type="noConversion"/>
  </si>
  <si>
    <t>初中合计</t>
    <phoneticPr fontId="1" type="noConversion"/>
  </si>
  <si>
    <t>市区幼儿园</t>
    <phoneticPr fontId="1" type="noConversion"/>
  </si>
  <si>
    <t>在编数</t>
    <phoneticPr fontId="1" type="noConversion"/>
  </si>
  <si>
    <t>农村学校（不含中学）</t>
    <phoneticPr fontId="1" type="noConversion"/>
  </si>
  <si>
    <t>市区小学合计</t>
    <phoneticPr fontId="1" type="noConversion"/>
  </si>
  <si>
    <t>唐山市路南区实验小学南湖分校</t>
    <phoneticPr fontId="1" type="noConversion"/>
  </si>
  <si>
    <t>人事代理</t>
    <phoneticPr fontId="1" type="noConversion"/>
  </si>
  <si>
    <t>稻地聘用制</t>
    <phoneticPr fontId="1" type="noConversion"/>
  </si>
  <si>
    <t>学生数</t>
    <phoneticPr fontId="1" type="noConversion"/>
  </si>
  <si>
    <t>含金岸红堡309个学生</t>
    <phoneticPr fontId="1" type="noConversion"/>
  </si>
  <si>
    <t>教育系统人员情况表</t>
    <phoneticPr fontId="1" type="noConversion"/>
  </si>
  <si>
    <t>在编、人事代理、聘用制合计</t>
    <phoneticPr fontId="1" type="noConversion"/>
  </si>
  <si>
    <t>核定编制数</t>
    <phoneticPr fontId="1" type="noConversion"/>
  </si>
  <si>
    <t>2021.1.25</t>
    <phoneticPr fontId="1" type="noConversion"/>
  </si>
  <si>
    <t>应配教师数（师生比：小学1:19，初中1:13.5，高中1:12.5，幼儿园1:6）</t>
    <phoneticPr fontId="1" type="noConversion"/>
  </si>
  <si>
    <t>班数</t>
    <phoneticPr fontId="1" type="noConversion"/>
  </si>
  <si>
    <t>师生比</t>
    <phoneticPr fontId="1" type="noConversion"/>
  </si>
  <si>
    <t>班师比</t>
    <phoneticPr fontId="1" type="noConversion"/>
  </si>
  <si>
    <t>幼儿园</t>
    <phoneticPr fontId="1" type="noConversion"/>
  </si>
  <si>
    <t>按系统标准应配教师数</t>
    <phoneticPr fontId="1" type="noConversion"/>
  </si>
  <si>
    <t>现班师比</t>
    <phoneticPr fontId="1" type="noConversion"/>
  </si>
  <si>
    <t>现师生比</t>
    <phoneticPr fontId="1" type="noConversion"/>
  </si>
  <si>
    <t>教育系统教师配备情况表</t>
    <phoneticPr fontId="1" type="noConversion"/>
  </si>
  <si>
    <t>序号</t>
    <phoneticPr fontId="1" type="noConversion"/>
  </si>
  <si>
    <t>唐山市路南区职业技术学校</t>
    <phoneticPr fontId="1" type="noConversion"/>
  </si>
  <si>
    <t>单项超</t>
    <phoneticPr fontId="1" type="noConversion"/>
  </si>
  <si>
    <t>双向超</t>
    <phoneticPr fontId="1" type="noConversion"/>
  </si>
  <si>
    <t>拆迁校借入</t>
    <phoneticPr fontId="1" type="noConversion"/>
  </si>
  <si>
    <t>在岗（在编、人事代理、聘用制、拆迁校借入）合计</t>
    <phoneticPr fontId="1" type="noConversion"/>
  </si>
  <si>
    <t>稻地聘用制及校聘</t>
    <phoneticPr fontId="1" type="noConversion"/>
  </si>
  <si>
    <t>唐山市第九中学</t>
    <phoneticPr fontId="1" type="noConversion"/>
  </si>
  <si>
    <t>2021.3.5</t>
    <phoneticPr fontId="1" type="noConversion"/>
  </si>
  <si>
    <t>双向超；含39中21</t>
    <phoneticPr fontId="1" type="noConversion"/>
  </si>
  <si>
    <t>双向超；含26分3</t>
    <phoneticPr fontId="1" type="noConversion"/>
  </si>
  <si>
    <t>双向超；含铁二13</t>
    <phoneticPr fontId="1" type="noConversion"/>
  </si>
  <si>
    <t>含金岸红堡309个学生；含新华楼14</t>
    <phoneticPr fontId="1" type="noConversion"/>
  </si>
  <si>
    <t>双向超；含菜市10</t>
    <phoneticPr fontId="1" type="noConversion"/>
  </si>
  <si>
    <t>单项超；含博艺1</t>
    <phoneticPr fontId="1" type="noConversion"/>
  </si>
  <si>
    <t>单项超；含博艺3；含老谢庄3</t>
    <phoneticPr fontId="1" type="noConversion"/>
  </si>
  <si>
    <t>单项超；含博艺2；含西礼6</t>
    <phoneticPr fontId="1" type="noConversion"/>
  </si>
  <si>
    <t>选聘数</t>
    <phoneticPr fontId="1" type="noConversion"/>
  </si>
  <si>
    <t>招聘数</t>
    <phoneticPr fontId="1" type="noConversion"/>
  </si>
  <si>
    <t>3-12月退休将要销编数</t>
    <phoneticPr fontId="1" type="noConversion"/>
  </si>
  <si>
    <t>核定编制数南机编办201957号</t>
    <phoneticPr fontId="1" type="noConversion"/>
  </si>
  <si>
    <t>2021年12月底空编数</t>
    <phoneticPr fontId="1" type="noConversion"/>
  </si>
  <si>
    <t>路南教育系统2021年底空编情况摸底</t>
    <phoneticPr fontId="1" type="noConversion"/>
  </si>
  <si>
    <t>3月底</t>
    <phoneticPr fontId="1" type="noConversion"/>
  </si>
  <si>
    <t>12月底</t>
    <phoneticPr fontId="1" type="noConversion"/>
  </si>
  <si>
    <t>教育系统在岗情况</t>
    <phoneticPr fontId="1" type="noConversion"/>
  </si>
  <si>
    <t>在编数</t>
    <phoneticPr fontId="1" type="noConversion"/>
  </si>
  <si>
    <t>人事代理</t>
    <phoneticPr fontId="1" type="noConversion"/>
  </si>
  <si>
    <t>稻地聘用制</t>
    <phoneticPr fontId="1" type="noConversion"/>
  </si>
  <si>
    <t>劳务派遣</t>
    <phoneticPr fontId="1" type="noConversion"/>
  </si>
  <si>
    <t>借入</t>
    <phoneticPr fontId="1" type="noConversion"/>
  </si>
  <si>
    <t>借出</t>
    <phoneticPr fontId="1" type="noConversion"/>
  </si>
  <si>
    <t>其他不在岗（病产离）</t>
    <phoneticPr fontId="1" type="noConversion"/>
  </si>
  <si>
    <t>在岗数</t>
    <phoneticPr fontId="1" type="noConversion"/>
  </si>
  <si>
    <t>初中合计</t>
    <phoneticPr fontId="1" type="noConversion"/>
  </si>
  <si>
    <t>唐山市路南区实验小学南湖分校</t>
    <phoneticPr fontId="1" type="noConversion"/>
  </si>
  <si>
    <t>市区小学合计</t>
    <phoneticPr fontId="1" type="noConversion"/>
  </si>
  <si>
    <t>市区幼儿园</t>
    <phoneticPr fontId="1" type="noConversion"/>
  </si>
  <si>
    <t>农村学校（不含中学）</t>
    <phoneticPr fontId="1" type="noConversion"/>
  </si>
  <si>
    <t>备注：统计范围为幼儿园、义务教育、高中、中职、特教教师编制人数。</t>
  </si>
  <si>
    <t>目前在编数（0519）</t>
    <phoneticPr fontId="1" type="noConversion"/>
  </si>
  <si>
    <t>备注</t>
    <phoneticPr fontId="1" type="noConversion"/>
  </si>
  <si>
    <t>联系人</t>
    <phoneticPr fontId="1" type="noConversion"/>
  </si>
  <si>
    <t>电话</t>
    <phoneticPr fontId="1" type="noConversion"/>
  </si>
  <si>
    <t>王校长；高主任</t>
    <phoneticPr fontId="1" type="noConversion"/>
  </si>
  <si>
    <t>18931572837；13313253003</t>
    <phoneticPr fontId="1" type="noConversion"/>
  </si>
  <si>
    <t>王校长</t>
    <phoneticPr fontId="1" type="noConversion"/>
  </si>
  <si>
    <t>张校长</t>
    <phoneticPr fontId="1" type="noConversion"/>
  </si>
  <si>
    <t>体育</t>
    <phoneticPr fontId="1" type="noConversion"/>
  </si>
  <si>
    <t>班主任、计算机</t>
    <phoneticPr fontId="1" type="noConversion"/>
  </si>
  <si>
    <t>赫园长</t>
    <phoneticPr fontId="1" type="noConversion"/>
  </si>
  <si>
    <t>杨书记</t>
    <phoneticPr fontId="1" type="noConversion"/>
  </si>
  <si>
    <t>赵主任</t>
    <phoneticPr fontId="1" type="noConversion"/>
  </si>
  <si>
    <t>陈主任</t>
    <phoneticPr fontId="1" type="noConversion"/>
  </si>
  <si>
    <t>关校长</t>
    <phoneticPr fontId="1" type="noConversion"/>
  </si>
  <si>
    <t>董校长</t>
    <phoneticPr fontId="1" type="noConversion"/>
  </si>
  <si>
    <t>韩校长</t>
    <phoneticPr fontId="1" type="noConversion"/>
  </si>
  <si>
    <t>陆书记</t>
    <phoneticPr fontId="1" type="noConversion"/>
  </si>
  <si>
    <t>董主任</t>
    <phoneticPr fontId="1" type="noConversion"/>
  </si>
  <si>
    <t>马校长</t>
    <phoneticPr fontId="1" type="noConversion"/>
  </si>
  <si>
    <t>赵校长</t>
    <phoneticPr fontId="1" type="noConversion"/>
  </si>
  <si>
    <t>孙校长</t>
    <phoneticPr fontId="1" type="noConversion"/>
  </si>
  <si>
    <t>柳书记</t>
    <phoneticPr fontId="1" type="noConversion"/>
  </si>
  <si>
    <t>彭主任</t>
    <phoneticPr fontId="1" type="noConversion"/>
  </si>
  <si>
    <t>季校长</t>
    <phoneticPr fontId="1" type="noConversion"/>
  </si>
  <si>
    <t>陈校长（小学）；陈老师（附幼）</t>
    <phoneticPr fontId="1" type="noConversion"/>
  </si>
  <si>
    <t>15100561972；15633627061</t>
    <phoneticPr fontId="1" type="noConversion"/>
  </si>
  <si>
    <t>李主任</t>
    <phoneticPr fontId="1" type="noConversion"/>
  </si>
  <si>
    <t>含附幼5</t>
    <phoneticPr fontId="1" type="noConversion"/>
  </si>
  <si>
    <t>语文、数学</t>
    <phoneticPr fontId="1" type="noConversion"/>
  </si>
  <si>
    <t>含附幼1</t>
    <phoneticPr fontId="1" type="noConversion"/>
  </si>
  <si>
    <t>语1数1英1政1地2</t>
    <phoneticPr fontId="1" type="noConversion"/>
  </si>
  <si>
    <t xml:space="preserve">刘校长 </t>
    <phoneticPr fontId="1" type="noConversion"/>
  </si>
  <si>
    <t>附幼</t>
    <phoneticPr fontId="1" type="noConversion"/>
  </si>
  <si>
    <t>班主任4、附幼3</t>
    <phoneticPr fontId="1" type="noConversion"/>
  </si>
  <si>
    <t>特殊教育或小学教育</t>
    <phoneticPr fontId="1" type="noConversion"/>
  </si>
  <si>
    <t>王园长</t>
    <phoneticPr fontId="1" type="noConversion"/>
  </si>
  <si>
    <t>刘校长</t>
    <phoneticPr fontId="1" type="noConversion"/>
  </si>
  <si>
    <t>唐山市路南区稻地镇第二小学</t>
    <phoneticPr fontId="1" type="noConversion"/>
  </si>
  <si>
    <t>张园长</t>
    <phoneticPr fontId="1" type="noConversion"/>
  </si>
  <si>
    <t>郑校长</t>
    <phoneticPr fontId="1" type="noConversion"/>
  </si>
  <si>
    <t>朱主任</t>
    <phoneticPr fontId="1" type="noConversion"/>
  </si>
  <si>
    <t>孟主任</t>
    <phoneticPr fontId="1" type="noConversion"/>
  </si>
  <si>
    <t>音乐</t>
    <phoneticPr fontId="1" type="noConversion"/>
  </si>
  <si>
    <t>唐主任</t>
    <phoneticPr fontId="1" type="noConversion"/>
  </si>
  <si>
    <t>音乐、体育</t>
    <phoneticPr fontId="1" type="noConversion"/>
  </si>
  <si>
    <t>语文2，数学2，英语2，地理2，历史1，政治1，计算机1，美术1</t>
  </si>
  <si>
    <t>于校长</t>
    <phoneticPr fontId="1" type="noConversion"/>
  </si>
  <si>
    <t>附表：路南各校见习岗岗位情况及各校联系人</t>
    <phoneticPr fontId="1" type="noConversion"/>
  </si>
  <si>
    <t>体育5人，科学1人，音乐1人，科任7人。红堡校区：科学1人，体育2人，道法1人，美术2人</t>
    <phoneticPr fontId="1" type="noConversion"/>
  </si>
  <si>
    <t>张主任</t>
    <phoneticPr fontId="1" type="noConversion"/>
  </si>
  <si>
    <t>历史1，生物1，体育1，英语1</t>
    <phoneticPr fontId="1" type="noConversion"/>
  </si>
  <si>
    <t>需求岗位数</t>
    <phoneticPr fontId="1" type="noConversion"/>
  </si>
  <si>
    <t>英语2微机2科学1音乐1班主任2</t>
  </si>
  <si>
    <t>班主任</t>
    <phoneticPr fontId="1" type="noConversion"/>
  </si>
  <si>
    <t>英语1、美术1、幼教4</t>
    <phoneticPr fontId="1" type="noConversion"/>
  </si>
  <si>
    <t>班主任1，美术2，体育1，幼教6</t>
    <phoneticPr fontId="1" type="noConversion"/>
  </si>
  <si>
    <t>唐山市女织寨小学</t>
    <phoneticPr fontId="1" type="noConversion"/>
  </si>
  <si>
    <t>英语、幼教</t>
    <phoneticPr fontId="1" type="noConversion"/>
  </si>
  <si>
    <t>语文、英语</t>
    <phoneticPr fontId="1" type="noConversion"/>
  </si>
  <si>
    <t>体育1，生物1，化学1，物理1，数学2，英语1</t>
  </si>
  <si>
    <t>英语1，体育3，数学1、班主任1人，微机1人，美术1人</t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</si>
</sst>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26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b/>
      <sz val="6"/>
      <name val="宋体"/>
      <family val="3"/>
      <charset val="134"/>
      <scheme val="minor"/>
    </font>
    <font>
      <sz val="26"/>
      <name val="宋体"/>
      <family val="3"/>
      <charset val="134"/>
    </font>
    <font>
      <b/>
      <sz val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color rgb="FFFF000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7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77" fontId="13" fillId="3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7" fontId="13" fillId="3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center" vertical="center"/>
    </xf>
    <xf numFmtId="178" fontId="13" fillId="3" borderId="8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/>
    </xf>
    <xf numFmtId="0" fontId="20" fillId="4" borderId="0" xfId="0" applyFont="1" applyFill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16" zoomScale="110" zoomScaleNormal="110" workbookViewId="0">
      <selection activeCell="G25" sqref="G25"/>
    </sheetView>
  </sheetViews>
  <sheetFormatPr defaultRowHeight="13.5"/>
  <cols>
    <col min="1" max="1" width="35.125" style="15" customWidth="1"/>
    <col min="2" max="2" width="7" style="19" customWidth="1"/>
    <col min="3" max="3" width="40.625" style="15" customWidth="1"/>
    <col min="4" max="4" width="10.625" style="21" customWidth="1"/>
    <col min="5" max="5" width="12.375" style="108" customWidth="1"/>
    <col min="6" max="16384" width="9" style="15"/>
  </cols>
  <sheetData>
    <row r="1" spans="1:5" ht="24" customHeight="1">
      <c r="A1" s="110" t="s">
        <v>178</v>
      </c>
      <c r="B1" s="110"/>
      <c r="C1" s="110"/>
      <c r="D1" s="110"/>
      <c r="E1" s="110"/>
    </row>
    <row r="2" spans="1:5" s="26" customFormat="1" ht="30" customHeight="1">
      <c r="A2" s="102" t="s">
        <v>1</v>
      </c>
      <c r="B2" s="109" t="s">
        <v>182</v>
      </c>
      <c r="C2" s="101" t="s">
        <v>131</v>
      </c>
      <c r="D2" s="103" t="s">
        <v>132</v>
      </c>
      <c r="E2" s="107" t="s">
        <v>133</v>
      </c>
    </row>
    <row r="3" spans="1:5" s="23" customFormat="1" ht="18" customHeight="1">
      <c r="A3" s="24" t="s">
        <v>9</v>
      </c>
      <c r="B3" s="24">
        <v>6</v>
      </c>
      <c r="C3" s="22" t="s">
        <v>161</v>
      </c>
      <c r="D3" s="96" t="s">
        <v>162</v>
      </c>
      <c r="E3" s="96">
        <v>15102522158</v>
      </c>
    </row>
    <row r="4" spans="1:5" s="23" customFormat="1" ht="25.5" customHeight="1">
      <c r="A4" s="24" t="s">
        <v>11</v>
      </c>
      <c r="B4" s="24">
        <v>12</v>
      </c>
      <c r="C4" s="96" t="s">
        <v>176</v>
      </c>
      <c r="D4" s="96" t="s">
        <v>180</v>
      </c>
      <c r="E4" s="96">
        <v>13731522037</v>
      </c>
    </row>
    <row r="5" spans="1:5" s="23" customFormat="1" ht="18" customHeight="1">
      <c r="A5" s="24" t="s">
        <v>8</v>
      </c>
      <c r="B5" s="24">
        <v>7</v>
      </c>
      <c r="C5" s="22" t="s">
        <v>190</v>
      </c>
      <c r="D5" s="96" t="s">
        <v>153</v>
      </c>
      <c r="E5" s="96">
        <v>13313250887</v>
      </c>
    </row>
    <row r="6" spans="1:5" s="23" customFormat="1" ht="18" customHeight="1">
      <c r="A6" s="24" t="s">
        <v>10</v>
      </c>
      <c r="B6" s="24">
        <v>1</v>
      </c>
      <c r="C6" s="22" t="s">
        <v>138</v>
      </c>
      <c r="D6" s="96" t="s">
        <v>137</v>
      </c>
      <c r="E6" s="96">
        <v>13315559136</v>
      </c>
    </row>
    <row r="7" spans="1:5" s="23" customFormat="1" ht="18" customHeight="1">
      <c r="A7" s="24" t="s">
        <v>14</v>
      </c>
      <c r="B7" s="24">
        <v>1</v>
      </c>
      <c r="C7" s="22" t="s">
        <v>173</v>
      </c>
      <c r="D7" s="96" t="s">
        <v>174</v>
      </c>
      <c r="E7" s="96">
        <v>13832897092</v>
      </c>
    </row>
    <row r="8" spans="1:5" s="23" customFormat="1" ht="18" customHeight="1">
      <c r="A8" s="24" t="s">
        <v>17</v>
      </c>
      <c r="B8" s="24">
        <v>2</v>
      </c>
      <c r="C8" s="22" t="s">
        <v>159</v>
      </c>
      <c r="D8" s="96" t="s">
        <v>141</v>
      </c>
      <c r="E8" s="96">
        <v>13011518700</v>
      </c>
    </row>
    <row r="9" spans="1:5" s="23" customFormat="1" ht="18" customHeight="1">
      <c r="A9" s="24" t="s">
        <v>12</v>
      </c>
      <c r="B9" s="24">
        <v>2</v>
      </c>
      <c r="C9" s="22" t="s">
        <v>189</v>
      </c>
      <c r="D9" s="96" t="s">
        <v>142</v>
      </c>
      <c r="E9" s="96">
        <v>18031588099</v>
      </c>
    </row>
    <row r="10" spans="1:5" s="23" customFormat="1" ht="18" customHeight="1">
      <c r="A10" s="24" t="s">
        <v>50</v>
      </c>
      <c r="B10" s="24">
        <v>4</v>
      </c>
      <c r="C10" s="22" t="s">
        <v>181</v>
      </c>
      <c r="D10" s="96" t="s">
        <v>137</v>
      </c>
      <c r="E10" s="96">
        <v>13832835375</v>
      </c>
    </row>
    <row r="11" spans="1:5" s="23" customFormat="1" ht="18" customHeight="1">
      <c r="A11" s="24" t="s">
        <v>23</v>
      </c>
      <c r="B11" s="24">
        <v>2</v>
      </c>
      <c r="C11" s="22" t="s">
        <v>165</v>
      </c>
      <c r="D11" s="96" t="s">
        <v>150</v>
      </c>
      <c r="E11" s="96">
        <v>13933423496</v>
      </c>
    </row>
    <row r="12" spans="1:5" s="23" customFormat="1" ht="18" customHeight="1">
      <c r="A12" s="24" t="s">
        <v>27</v>
      </c>
      <c r="B12" s="24">
        <v>2</v>
      </c>
      <c r="C12" s="22" t="s">
        <v>184</v>
      </c>
      <c r="D12" s="96" t="s">
        <v>137</v>
      </c>
      <c r="E12" s="96">
        <v>15530538516</v>
      </c>
    </row>
    <row r="13" spans="1:5" s="23" customFormat="1" ht="18" customHeight="1">
      <c r="A13" s="24" t="s">
        <v>22</v>
      </c>
      <c r="B13" s="24">
        <v>6</v>
      </c>
      <c r="C13" s="22" t="s">
        <v>185</v>
      </c>
      <c r="D13" s="96" t="s">
        <v>143</v>
      </c>
      <c r="E13" s="96">
        <v>15100561136</v>
      </c>
    </row>
    <row r="14" spans="1:5" s="23" customFormat="1" ht="18" customHeight="1">
      <c r="A14" s="24" t="s">
        <v>28</v>
      </c>
      <c r="B14" s="24">
        <v>2</v>
      </c>
      <c r="C14" s="22"/>
      <c r="D14" s="96" t="s">
        <v>154</v>
      </c>
      <c r="E14" s="96">
        <v>15100560873</v>
      </c>
    </row>
    <row r="15" spans="1:5" s="23" customFormat="1" ht="18" customHeight="1">
      <c r="A15" s="24" t="s">
        <v>29</v>
      </c>
      <c r="B15" s="24">
        <v>4</v>
      </c>
      <c r="C15" s="22"/>
      <c r="D15" s="96" t="s">
        <v>144</v>
      </c>
      <c r="E15" s="96">
        <v>15100562024</v>
      </c>
    </row>
    <row r="16" spans="1:5" s="23" customFormat="1" ht="18" customHeight="1">
      <c r="A16" s="24" t="s">
        <v>35</v>
      </c>
      <c r="B16" s="24">
        <v>1</v>
      </c>
      <c r="C16" s="22" t="s">
        <v>138</v>
      </c>
      <c r="D16" s="96" t="s">
        <v>145</v>
      </c>
      <c r="E16" s="96">
        <v>15633366077</v>
      </c>
    </row>
    <row r="17" spans="1:5" s="23" customFormat="1" ht="18" customHeight="1">
      <c r="A17" s="24" t="s">
        <v>38</v>
      </c>
      <c r="B17" s="24">
        <v>4</v>
      </c>
      <c r="C17" s="22"/>
      <c r="D17" s="96" t="s">
        <v>146</v>
      </c>
      <c r="E17" s="96">
        <v>15100560687</v>
      </c>
    </row>
    <row r="18" spans="1:5" s="23" customFormat="1" ht="18" customHeight="1">
      <c r="A18" s="24" t="s">
        <v>34</v>
      </c>
      <c r="B18" s="24">
        <v>8</v>
      </c>
      <c r="C18" s="22" t="s">
        <v>191</v>
      </c>
      <c r="D18" s="96" t="s">
        <v>171</v>
      </c>
      <c r="E18" s="96">
        <v>15081536235</v>
      </c>
    </row>
    <row r="19" spans="1:5" s="105" customFormat="1" ht="26.25" customHeight="1">
      <c r="A19" s="106" t="s">
        <v>24</v>
      </c>
      <c r="B19" s="106">
        <v>20</v>
      </c>
      <c r="C19" s="96" t="s">
        <v>179</v>
      </c>
      <c r="D19" s="96" t="s">
        <v>147</v>
      </c>
      <c r="E19" s="96">
        <v>15100562003</v>
      </c>
    </row>
    <row r="20" spans="1:5" s="23" customFormat="1" ht="18" customHeight="1">
      <c r="A20" s="24" t="s">
        <v>37</v>
      </c>
      <c r="B20" s="24">
        <v>10</v>
      </c>
      <c r="C20" s="22" t="s">
        <v>186</v>
      </c>
      <c r="D20" s="96" t="s">
        <v>148</v>
      </c>
      <c r="E20" s="96">
        <v>13031570782</v>
      </c>
    </row>
    <row r="21" spans="1:5" s="23" customFormat="1" ht="18" customHeight="1">
      <c r="A21" s="24" t="s">
        <v>30</v>
      </c>
      <c r="B21" s="24">
        <v>7</v>
      </c>
      <c r="C21" s="22" t="s">
        <v>164</v>
      </c>
      <c r="D21" s="96" t="s">
        <v>149</v>
      </c>
      <c r="E21" s="96">
        <v>13383252302</v>
      </c>
    </row>
    <row r="22" spans="1:5" s="23" customFormat="1" ht="18" customHeight="1">
      <c r="A22" s="24" t="s">
        <v>21</v>
      </c>
      <c r="B22" s="24">
        <v>2</v>
      </c>
      <c r="C22" s="22" t="s">
        <v>139</v>
      </c>
      <c r="D22" s="96" t="s">
        <v>137</v>
      </c>
      <c r="E22" s="96">
        <v>18330588855</v>
      </c>
    </row>
    <row r="23" spans="1:5" s="23" customFormat="1" ht="18" customHeight="1">
      <c r="A23" s="24" t="s">
        <v>31</v>
      </c>
      <c r="B23" s="24">
        <v>8</v>
      </c>
      <c r="C23" s="22" t="s">
        <v>183</v>
      </c>
      <c r="D23" s="96" t="s">
        <v>150</v>
      </c>
      <c r="E23" s="96">
        <v>13933356565</v>
      </c>
    </row>
    <row r="24" spans="1:5" s="23" customFormat="1" ht="18" customHeight="1">
      <c r="A24" s="24" t="s">
        <v>32</v>
      </c>
      <c r="B24" s="24">
        <v>3</v>
      </c>
      <c r="C24" s="22"/>
      <c r="D24" s="96" t="s">
        <v>151</v>
      </c>
      <c r="E24" s="96">
        <v>13933385353</v>
      </c>
    </row>
    <row r="25" spans="1:5" s="23" customFormat="1" ht="39" customHeight="1">
      <c r="A25" s="24" t="s">
        <v>33</v>
      </c>
      <c r="B25" s="24">
        <v>7</v>
      </c>
      <c r="C25" s="22" t="s">
        <v>158</v>
      </c>
      <c r="D25" s="96" t="s">
        <v>155</v>
      </c>
      <c r="E25" s="96" t="s">
        <v>156</v>
      </c>
    </row>
    <row r="26" spans="1:5" s="23" customFormat="1" ht="18" customHeight="1">
      <c r="A26" s="24" t="s">
        <v>72</v>
      </c>
      <c r="B26" s="24">
        <v>15</v>
      </c>
      <c r="C26" s="22"/>
      <c r="D26" s="96" t="s">
        <v>136</v>
      </c>
      <c r="E26" s="96">
        <v>13383252600</v>
      </c>
    </row>
    <row r="27" spans="1:5" s="23" customFormat="1" ht="30.75" customHeight="1">
      <c r="A27" s="24" t="s">
        <v>41</v>
      </c>
      <c r="B27" s="24">
        <v>6</v>
      </c>
      <c r="C27" s="22"/>
      <c r="D27" s="104" t="s">
        <v>134</v>
      </c>
      <c r="E27" s="96" t="s">
        <v>135</v>
      </c>
    </row>
    <row r="28" spans="1:5" s="23" customFormat="1" ht="18" customHeight="1">
      <c r="A28" s="24" t="s">
        <v>39</v>
      </c>
      <c r="B28" s="24">
        <v>6</v>
      </c>
      <c r="C28" s="22"/>
      <c r="D28" s="96" t="s">
        <v>152</v>
      </c>
      <c r="E28" s="96">
        <v>15176526667</v>
      </c>
    </row>
    <row r="29" spans="1:5" s="23" customFormat="1" ht="18" customHeight="1">
      <c r="A29" s="24" t="s">
        <v>40</v>
      </c>
      <c r="B29" s="24">
        <v>5</v>
      </c>
      <c r="C29" s="22"/>
      <c r="D29" s="96" t="s">
        <v>140</v>
      </c>
      <c r="E29" s="96">
        <v>15076529677</v>
      </c>
    </row>
    <row r="30" spans="1:5" s="23" customFormat="1" ht="18" customHeight="1">
      <c r="A30" s="24" t="s">
        <v>42</v>
      </c>
      <c r="B30" s="24">
        <v>1</v>
      </c>
      <c r="C30" s="22" t="s">
        <v>163</v>
      </c>
      <c r="D30" s="22" t="s">
        <v>157</v>
      </c>
      <c r="E30" s="22">
        <v>13832562345</v>
      </c>
    </row>
    <row r="31" spans="1:5" s="23" customFormat="1" ht="18" customHeight="1">
      <c r="A31" s="24" t="s">
        <v>43</v>
      </c>
      <c r="B31" s="24">
        <v>2</v>
      </c>
      <c r="C31" s="22" t="s">
        <v>160</v>
      </c>
      <c r="D31" s="96" t="s">
        <v>151</v>
      </c>
      <c r="E31" s="96">
        <v>15100561041</v>
      </c>
    </row>
    <row r="32" spans="1:5" s="23" customFormat="1" ht="18" customHeight="1">
      <c r="A32" s="24" t="s">
        <v>187</v>
      </c>
      <c r="B32" s="24">
        <v>3</v>
      </c>
      <c r="C32" s="22" t="s">
        <v>188</v>
      </c>
      <c r="D32" s="96" t="s">
        <v>137</v>
      </c>
      <c r="E32" s="96">
        <v>15100561197</v>
      </c>
    </row>
    <row r="33" spans="1:5" s="23" customFormat="1" ht="18" customHeight="1">
      <c r="A33" s="24" t="s">
        <v>44</v>
      </c>
      <c r="B33" s="24">
        <v>4</v>
      </c>
      <c r="C33" s="22"/>
      <c r="D33" s="22" t="s">
        <v>172</v>
      </c>
      <c r="E33" s="22">
        <v>15100561083</v>
      </c>
    </row>
    <row r="34" spans="1:5" s="23" customFormat="1" ht="18" customHeight="1">
      <c r="A34" s="24" t="s">
        <v>49</v>
      </c>
      <c r="B34" s="24">
        <v>5</v>
      </c>
      <c r="C34" s="22"/>
      <c r="D34" s="96" t="s">
        <v>177</v>
      </c>
      <c r="E34" s="96">
        <v>13463527705</v>
      </c>
    </row>
    <row r="35" spans="1:5" s="23" customFormat="1" ht="18" customHeight="1">
      <c r="A35" s="24" t="s">
        <v>58</v>
      </c>
      <c r="B35" s="24">
        <v>3</v>
      </c>
      <c r="C35" s="22"/>
      <c r="D35" s="96" t="s">
        <v>167</v>
      </c>
      <c r="E35" s="96">
        <v>13373596318</v>
      </c>
    </row>
    <row r="36" spans="1:5" s="23" customFormat="1" ht="18" customHeight="1">
      <c r="A36" s="24" t="s">
        <v>51</v>
      </c>
      <c r="B36" s="24">
        <v>2</v>
      </c>
      <c r="C36" s="22" t="s">
        <v>175</v>
      </c>
      <c r="D36" s="96" t="s">
        <v>167</v>
      </c>
      <c r="E36" s="96">
        <v>15369518819</v>
      </c>
    </row>
    <row r="37" spans="1:5" s="23" customFormat="1" ht="18" customHeight="1">
      <c r="A37" s="24" t="s">
        <v>168</v>
      </c>
      <c r="B37" s="24">
        <v>2</v>
      </c>
      <c r="C37" s="22"/>
      <c r="D37" s="96" t="s">
        <v>170</v>
      </c>
      <c r="E37" s="96">
        <v>13633250094</v>
      </c>
    </row>
    <row r="38" spans="1:5" s="23" customFormat="1" ht="18" customHeight="1">
      <c r="A38" s="24" t="s">
        <v>53</v>
      </c>
      <c r="B38" s="24">
        <v>7</v>
      </c>
      <c r="C38" s="22"/>
      <c r="D38" s="96" t="s">
        <v>136</v>
      </c>
      <c r="E38" s="96">
        <v>13785504573</v>
      </c>
    </row>
    <row r="39" spans="1:5" s="23" customFormat="1" ht="18" customHeight="1">
      <c r="A39" s="24" t="s">
        <v>54</v>
      </c>
      <c r="B39" s="24">
        <v>5</v>
      </c>
      <c r="C39" s="22"/>
      <c r="D39" s="96" t="s">
        <v>166</v>
      </c>
      <c r="E39" s="96">
        <v>13393152685</v>
      </c>
    </row>
    <row r="40" spans="1:5" s="23" customFormat="1" ht="18" customHeight="1">
      <c r="A40" s="24" t="s">
        <v>56</v>
      </c>
      <c r="B40" s="24">
        <v>4</v>
      </c>
      <c r="C40" s="22"/>
      <c r="D40" s="96" t="s">
        <v>169</v>
      </c>
      <c r="E40" s="96">
        <v>18633300065</v>
      </c>
    </row>
  </sheetData>
  <mergeCells count="1">
    <mergeCell ref="A1:E1"/>
  </mergeCells>
  <phoneticPr fontId="1" type="noConversion"/>
  <pageMargins left="0.23622047244094491" right="0.23622047244094491" top="0.19685039370078741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zoomScale="110" zoomScaleNormal="110" workbookViewId="0">
      <selection activeCell="C38" sqref="C38"/>
    </sheetView>
  </sheetViews>
  <sheetFormatPr defaultRowHeight="13.5"/>
  <cols>
    <col min="1" max="1" width="28" style="15" customWidth="1"/>
    <col min="2" max="2" width="7.25" style="19" customWidth="1"/>
    <col min="3" max="3" width="7" style="19" customWidth="1"/>
    <col min="4" max="4" width="5" style="19" customWidth="1"/>
    <col min="5" max="5" width="5.625" style="19" customWidth="1"/>
    <col min="6" max="6" width="6.5" style="19" customWidth="1"/>
    <col min="7" max="7" width="8.25" style="19" customWidth="1"/>
    <col min="8" max="8" width="10.625" style="43" customWidth="1"/>
    <col min="9" max="9" width="7.125" style="21" customWidth="1"/>
    <col min="10" max="16384" width="9" style="15"/>
  </cols>
  <sheetData>
    <row r="1" spans="1:9" ht="24" customHeight="1">
      <c r="A1" s="111" t="s">
        <v>77</v>
      </c>
      <c r="B1" s="111"/>
      <c r="C1" s="111"/>
      <c r="D1" s="111"/>
      <c r="E1" s="111"/>
      <c r="F1" s="111"/>
      <c r="G1" s="111"/>
      <c r="H1" s="111"/>
      <c r="I1" s="111"/>
    </row>
    <row r="2" spans="1:9" ht="20.25" customHeight="1">
      <c r="A2" s="2"/>
      <c r="B2" s="2"/>
      <c r="C2" s="20"/>
      <c r="D2" s="36"/>
      <c r="E2" s="36"/>
      <c r="F2" s="36"/>
      <c r="G2" s="112" t="s">
        <v>80</v>
      </c>
      <c r="H2" s="112"/>
      <c r="I2" s="112"/>
    </row>
    <row r="3" spans="1:9" s="26" customFormat="1" ht="70.5" customHeight="1">
      <c r="A3" s="1" t="s">
        <v>1</v>
      </c>
      <c r="B3" s="1" t="s">
        <v>79</v>
      </c>
      <c r="C3" s="1" t="s">
        <v>69</v>
      </c>
      <c r="D3" s="1" t="s">
        <v>73</v>
      </c>
      <c r="E3" s="1" t="s">
        <v>74</v>
      </c>
      <c r="F3" s="38" t="s">
        <v>78</v>
      </c>
      <c r="G3" s="1" t="s">
        <v>75</v>
      </c>
      <c r="H3" s="44" t="s">
        <v>81</v>
      </c>
      <c r="I3" s="27" t="s">
        <v>66</v>
      </c>
    </row>
    <row r="4" spans="1:9" s="23" customFormat="1" ht="21.95" customHeight="1">
      <c r="A4" s="25" t="s">
        <v>9</v>
      </c>
      <c r="B4" s="25">
        <v>113</v>
      </c>
      <c r="C4" s="35">
        <v>112</v>
      </c>
      <c r="D4" s="35">
        <v>12</v>
      </c>
      <c r="E4" s="35"/>
      <c r="F4" s="35">
        <f>C4+D4+E4</f>
        <v>124</v>
      </c>
      <c r="G4" s="35">
        <v>934</v>
      </c>
      <c r="H4" s="39">
        <f>G4/12.5</f>
        <v>74.72</v>
      </c>
      <c r="I4" s="29"/>
    </row>
    <row r="5" spans="1:9" s="23" customFormat="1" ht="21.95" customHeight="1">
      <c r="A5" s="25" t="s">
        <v>11</v>
      </c>
      <c r="B5" s="25">
        <v>57</v>
      </c>
      <c r="C5" s="35">
        <v>52</v>
      </c>
      <c r="D5" s="35">
        <v>2</v>
      </c>
      <c r="E5" s="35"/>
      <c r="F5" s="35">
        <f t="shared" ref="F5:F42" si="0">C5+D5+E5</f>
        <v>54</v>
      </c>
      <c r="G5" s="35">
        <v>453</v>
      </c>
      <c r="H5" s="39"/>
      <c r="I5" s="29"/>
    </row>
    <row r="6" spans="1:9" s="23" customFormat="1" ht="21.95" customHeight="1">
      <c r="A6" s="24" t="s">
        <v>8</v>
      </c>
      <c r="B6" s="24">
        <v>103</v>
      </c>
      <c r="C6" s="22">
        <v>97</v>
      </c>
      <c r="D6" s="22">
        <v>5</v>
      </c>
      <c r="E6" s="22"/>
      <c r="F6" s="35">
        <f t="shared" si="0"/>
        <v>102</v>
      </c>
      <c r="G6" s="22">
        <v>1240</v>
      </c>
      <c r="H6" s="40">
        <f>G6/13.5</f>
        <v>91.851851851851848</v>
      </c>
      <c r="I6" s="28"/>
    </row>
    <row r="7" spans="1:9" s="23" customFormat="1" ht="21.95" customHeight="1">
      <c r="A7" s="24" t="s">
        <v>10</v>
      </c>
      <c r="B7" s="24">
        <v>186</v>
      </c>
      <c r="C7" s="22">
        <v>185</v>
      </c>
      <c r="D7" s="22">
        <v>23</v>
      </c>
      <c r="E7" s="22"/>
      <c r="F7" s="35">
        <f t="shared" si="0"/>
        <v>208</v>
      </c>
      <c r="G7" s="22">
        <v>2259</v>
      </c>
      <c r="H7" s="40">
        <f t="shared" ref="H7:H13" si="1">G7/13.5</f>
        <v>167.33333333333334</v>
      </c>
      <c r="I7" s="28"/>
    </row>
    <row r="8" spans="1:9" s="23" customFormat="1" ht="21.95" customHeight="1">
      <c r="A8" s="24" t="s">
        <v>14</v>
      </c>
      <c r="B8" s="24">
        <v>125</v>
      </c>
      <c r="C8" s="22">
        <v>120</v>
      </c>
      <c r="D8" s="22">
        <v>18</v>
      </c>
      <c r="E8" s="22"/>
      <c r="F8" s="35">
        <f t="shared" si="0"/>
        <v>138</v>
      </c>
      <c r="G8" s="22">
        <v>1570</v>
      </c>
      <c r="H8" s="40">
        <f t="shared" si="1"/>
        <v>116.29629629629629</v>
      </c>
      <c r="I8" s="28"/>
    </row>
    <row r="9" spans="1:9" s="23" customFormat="1" ht="21.95" customHeight="1">
      <c r="A9" s="24" t="s">
        <v>17</v>
      </c>
      <c r="B9" s="24">
        <v>139</v>
      </c>
      <c r="C9" s="22">
        <v>138</v>
      </c>
      <c r="D9" s="22">
        <v>23</v>
      </c>
      <c r="E9" s="22"/>
      <c r="F9" s="35">
        <f t="shared" si="0"/>
        <v>161</v>
      </c>
      <c r="G9" s="22">
        <v>2563</v>
      </c>
      <c r="H9" s="40">
        <f t="shared" si="1"/>
        <v>189.85185185185185</v>
      </c>
      <c r="I9" s="28"/>
    </row>
    <row r="10" spans="1:9" s="23" customFormat="1" ht="21.95" customHeight="1">
      <c r="A10" s="24" t="s">
        <v>12</v>
      </c>
      <c r="B10" s="24">
        <v>165</v>
      </c>
      <c r="C10" s="22">
        <v>162</v>
      </c>
      <c r="D10" s="22">
        <v>15</v>
      </c>
      <c r="E10" s="22"/>
      <c r="F10" s="35">
        <f t="shared" si="0"/>
        <v>177</v>
      </c>
      <c r="G10" s="22">
        <v>1824</v>
      </c>
      <c r="H10" s="40">
        <f t="shared" si="1"/>
        <v>135.11111111111111</v>
      </c>
      <c r="I10" s="28"/>
    </row>
    <row r="11" spans="1:9" s="23" customFormat="1" ht="21.95" customHeight="1">
      <c r="A11" s="24" t="s">
        <v>13</v>
      </c>
      <c r="B11" s="24">
        <v>4</v>
      </c>
      <c r="C11" s="22">
        <v>4</v>
      </c>
      <c r="D11" s="22"/>
      <c r="E11" s="22"/>
      <c r="F11" s="35">
        <f t="shared" si="0"/>
        <v>4</v>
      </c>
      <c r="G11" s="22">
        <v>0</v>
      </c>
      <c r="H11" s="40"/>
      <c r="I11" s="28"/>
    </row>
    <row r="12" spans="1:9" s="23" customFormat="1" ht="21.95" customHeight="1">
      <c r="A12" s="24" t="s">
        <v>15</v>
      </c>
      <c r="B12" s="24">
        <v>29</v>
      </c>
      <c r="C12" s="22">
        <v>29</v>
      </c>
      <c r="D12" s="22">
        <v>1</v>
      </c>
      <c r="E12" s="22"/>
      <c r="F12" s="35">
        <f t="shared" si="0"/>
        <v>30</v>
      </c>
      <c r="G12" s="22">
        <v>0</v>
      </c>
      <c r="H12" s="40"/>
      <c r="I12" s="28"/>
    </row>
    <row r="13" spans="1:9" s="23" customFormat="1" ht="21.95" customHeight="1">
      <c r="A13" s="24" t="s">
        <v>50</v>
      </c>
      <c r="B13" s="24">
        <v>63</v>
      </c>
      <c r="C13" s="22">
        <v>63</v>
      </c>
      <c r="D13" s="22">
        <v>1</v>
      </c>
      <c r="E13" s="22">
        <v>5</v>
      </c>
      <c r="F13" s="35">
        <f t="shared" si="0"/>
        <v>69</v>
      </c>
      <c r="G13" s="22">
        <v>740</v>
      </c>
      <c r="H13" s="40">
        <f t="shared" si="1"/>
        <v>54.814814814814817</v>
      </c>
      <c r="I13" s="28"/>
    </row>
    <row r="14" spans="1:9" s="23" customFormat="1" ht="21.95" customHeight="1">
      <c r="A14" s="24" t="s">
        <v>16</v>
      </c>
      <c r="B14" s="24">
        <v>20</v>
      </c>
      <c r="C14" s="22">
        <v>17</v>
      </c>
      <c r="D14" s="22"/>
      <c r="E14" s="22"/>
      <c r="F14" s="35">
        <f t="shared" si="0"/>
        <v>17</v>
      </c>
      <c r="G14" s="22"/>
      <c r="H14" s="40"/>
      <c r="I14" s="28"/>
    </row>
    <row r="15" spans="1:9" s="26" customFormat="1" ht="21.95" customHeight="1">
      <c r="A15" s="25" t="s">
        <v>67</v>
      </c>
      <c r="B15" s="25">
        <f>SUM(B6:B14)</f>
        <v>834</v>
      </c>
      <c r="C15" s="25">
        <f>SUM(C6:C14)</f>
        <v>815</v>
      </c>
      <c r="D15" s="35">
        <f t="shared" ref="D15:H15" si="2">SUM(D6:D14)</f>
        <v>86</v>
      </c>
      <c r="E15" s="35">
        <f t="shared" si="2"/>
        <v>5</v>
      </c>
      <c r="F15" s="35">
        <f t="shared" si="2"/>
        <v>906</v>
      </c>
      <c r="G15" s="35">
        <f t="shared" si="2"/>
        <v>10196</v>
      </c>
      <c r="H15" s="39">
        <f t="shared" si="2"/>
        <v>755.25925925925924</v>
      </c>
      <c r="I15" s="29"/>
    </row>
    <row r="16" spans="1:9" s="23" customFormat="1" ht="21.95" customHeight="1">
      <c r="A16" s="25" t="s">
        <v>18</v>
      </c>
      <c r="B16" s="25">
        <v>33</v>
      </c>
      <c r="C16" s="35">
        <v>32</v>
      </c>
      <c r="D16" s="35">
        <v>1</v>
      </c>
      <c r="E16" s="35"/>
      <c r="F16" s="35">
        <f t="shared" si="0"/>
        <v>33</v>
      </c>
      <c r="G16" s="35"/>
      <c r="H16" s="39"/>
      <c r="I16" s="29"/>
    </row>
    <row r="17" spans="1:9" s="23" customFormat="1" ht="21.95" customHeight="1">
      <c r="A17" s="25" t="s">
        <v>19</v>
      </c>
      <c r="B17" s="25">
        <v>21</v>
      </c>
      <c r="C17" s="35">
        <v>20</v>
      </c>
      <c r="D17" s="35">
        <v>1</v>
      </c>
      <c r="E17" s="35"/>
      <c r="F17" s="35">
        <f t="shared" si="0"/>
        <v>21</v>
      </c>
      <c r="G17" s="35">
        <v>0</v>
      </c>
      <c r="H17" s="39"/>
      <c r="I17" s="29"/>
    </row>
    <row r="18" spans="1:9" s="23" customFormat="1" ht="21.95" customHeight="1">
      <c r="A18" s="25" t="s">
        <v>20</v>
      </c>
      <c r="B18" s="25">
        <v>20</v>
      </c>
      <c r="C18" s="35">
        <v>20</v>
      </c>
      <c r="D18" s="35">
        <v>1</v>
      </c>
      <c r="E18" s="35"/>
      <c r="F18" s="35">
        <f t="shared" si="0"/>
        <v>21</v>
      </c>
      <c r="G18" s="35">
        <v>0</v>
      </c>
      <c r="H18" s="39"/>
      <c r="I18" s="29"/>
    </row>
    <row r="19" spans="1:9" s="23" customFormat="1" ht="21.95" customHeight="1">
      <c r="A19" s="25" t="s">
        <v>23</v>
      </c>
      <c r="B19" s="25">
        <v>22</v>
      </c>
      <c r="C19" s="35">
        <v>19</v>
      </c>
      <c r="D19" s="35"/>
      <c r="E19" s="35"/>
      <c r="F19" s="35">
        <f t="shared" si="0"/>
        <v>19</v>
      </c>
      <c r="G19" s="35">
        <v>73</v>
      </c>
      <c r="H19" s="39"/>
      <c r="I19" s="29"/>
    </row>
    <row r="20" spans="1:9" s="23" customFormat="1" ht="21.95" customHeight="1">
      <c r="A20" s="24" t="s">
        <v>27</v>
      </c>
      <c r="B20" s="24">
        <v>60</v>
      </c>
      <c r="C20" s="22">
        <v>56</v>
      </c>
      <c r="D20" s="35">
        <v>3</v>
      </c>
      <c r="E20" s="35"/>
      <c r="F20" s="35">
        <f t="shared" si="0"/>
        <v>59</v>
      </c>
      <c r="G20" s="22">
        <v>1192</v>
      </c>
      <c r="H20" s="40">
        <f>G20/19</f>
        <v>62.736842105263158</v>
      </c>
      <c r="I20" s="28"/>
    </row>
    <row r="21" spans="1:9" s="23" customFormat="1" ht="21.95" customHeight="1">
      <c r="A21" s="24" t="s">
        <v>22</v>
      </c>
      <c r="B21" s="24">
        <v>34</v>
      </c>
      <c r="C21" s="22">
        <v>31</v>
      </c>
      <c r="D21" s="35">
        <v>2</v>
      </c>
      <c r="E21" s="35"/>
      <c r="F21" s="35">
        <f t="shared" si="0"/>
        <v>33</v>
      </c>
      <c r="G21" s="22">
        <v>772</v>
      </c>
      <c r="H21" s="40">
        <f t="shared" ref="H21:H38" si="3">G21/19</f>
        <v>40.631578947368418</v>
      </c>
      <c r="I21" s="28"/>
    </row>
    <row r="22" spans="1:9" s="23" customFormat="1" ht="21.95" customHeight="1">
      <c r="A22" s="24" t="s">
        <v>26</v>
      </c>
      <c r="B22" s="24">
        <v>13</v>
      </c>
      <c r="C22" s="22">
        <v>12</v>
      </c>
      <c r="D22" s="35"/>
      <c r="E22" s="35"/>
      <c r="F22" s="35">
        <f t="shared" si="0"/>
        <v>12</v>
      </c>
      <c r="G22" s="22">
        <v>0</v>
      </c>
      <c r="H22" s="40"/>
      <c r="I22" s="28"/>
    </row>
    <row r="23" spans="1:9" s="23" customFormat="1" ht="21.95" customHeight="1">
      <c r="A23" s="24" t="s">
        <v>28</v>
      </c>
      <c r="B23" s="24">
        <v>29</v>
      </c>
      <c r="C23" s="22">
        <v>27</v>
      </c>
      <c r="D23" s="35">
        <v>2</v>
      </c>
      <c r="E23" s="35"/>
      <c r="F23" s="35">
        <f t="shared" si="0"/>
        <v>29</v>
      </c>
      <c r="G23" s="22">
        <v>767</v>
      </c>
      <c r="H23" s="40">
        <f t="shared" si="3"/>
        <v>40.368421052631582</v>
      </c>
      <c r="I23" s="28"/>
    </row>
    <row r="24" spans="1:9" s="23" customFormat="1" ht="21.95" customHeight="1">
      <c r="A24" s="24" t="s">
        <v>29</v>
      </c>
      <c r="B24" s="24">
        <v>30</v>
      </c>
      <c r="C24" s="22">
        <v>29</v>
      </c>
      <c r="D24" s="35">
        <v>3</v>
      </c>
      <c r="E24" s="35"/>
      <c r="F24" s="35">
        <f t="shared" si="0"/>
        <v>32</v>
      </c>
      <c r="G24" s="22">
        <v>667</v>
      </c>
      <c r="H24" s="40">
        <f t="shared" si="3"/>
        <v>35.10526315789474</v>
      </c>
      <c r="I24" s="28"/>
    </row>
    <row r="25" spans="1:9" s="23" customFormat="1" ht="21.95" customHeight="1">
      <c r="A25" s="24" t="s">
        <v>35</v>
      </c>
      <c r="B25" s="24">
        <v>18</v>
      </c>
      <c r="C25" s="22">
        <v>18</v>
      </c>
      <c r="D25" s="35">
        <v>2</v>
      </c>
      <c r="E25" s="35"/>
      <c r="F25" s="35">
        <f t="shared" si="0"/>
        <v>20</v>
      </c>
      <c r="G25" s="22">
        <v>295</v>
      </c>
      <c r="H25" s="40">
        <f t="shared" si="3"/>
        <v>15.526315789473685</v>
      </c>
      <c r="I25" s="28"/>
    </row>
    <row r="26" spans="1:9" s="23" customFormat="1" ht="21.95" customHeight="1">
      <c r="A26" s="24" t="s">
        <v>36</v>
      </c>
      <c r="B26" s="24">
        <v>15</v>
      </c>
      <c r="C26" s="22">
        <v>14</v>
      </c>
      <c r="D26" s="35"/>
      <c r="E26" s="35"/>
      <c r="F26" s="35">
        <f t="shared" si="0"/>
        <v>14</v>
      </c>
      <c r="G26" s="22">
        <v>0</v>
      </c>
      <c r="H26" s="40"/>
      <c r="I26" s="28"/>
    </row>
    <row r="27" spans="1:9" s="23" customFormat="1" ht="21.95" customHeight="1">
      <c r="A27" s="24" t="s">
        <v>38</v>
      </c>
      <c r="B27" s="24">
        <v>34</v>
      </c>
      <c r="C27" s="22">
        <v>31</v>
      </c>
      <c r="D27" s="35">
        <v>1</v>
      </c>
      <c r="E27" s="35"/>
      <c r="F27" s="35">
        <f t="shared" si="0"/>
        <v>32</v>
      </c>
      <c r="G27" s="22">
        <v>541</v>
      </c>
      <c r="H27" s="40">
        <f t="shared" si="3"/>
        <v>28.473684210526315</v>
      </c>
      <c r="I27" s="28"/>
    </row>
    <row r="28" spans="1:9" s="23" customFormat="1" ht="21.95" customHeight="1">
      <c r="A28" s="24" t="s">
        <v>34</v>
      </c>
      <c r="B28" s="24">
        <v>41</v>
      </c>
      <c r="C28" s="22">
        <v>39</v>
      </c>
      <c r="D28" s="35">
        <v>3</v>
      </c>
      <c r="E28" s="35"/>
      <c r="F28" s="35">
        <f t="shared" si="0"/>
        <v>42</v>
      </c>
      <c r="G28" s="22">
        <v>1150</v>
      </c>
      <c r="H28" s="40">
        <f t="shared" si="3"/>
        <v>60.526315789473685</v>
      </c>
      <c r="I28" s="28"/>
    </row>
    <row r="29" spans="1:9" s="23" customFormat="1" ht="21.95" customHeight="1">
      <c r="A29" s="24" t="s">
        <v>24</v>
      </c>
      <c r="B29" s="24">
        <v>83</v>
      </c>
      <c r="C29" s="22">
        <v>80</v>
      </c>
      <c r="D29" s="35">
        <v>6</v>
      </c>
      <c r="E29" s="35"/>
      <c r="F29" s="35">
        <f t="shared" si="0"/>
        <v>86</v>
      </c>
      <c r="G29" s="22">
        <v>2411</v>
      </c>
      <c r="H29" s="40">
        <f t="shared" si="3"/>
        <v>126.89473684210526</v>
      </c>
      <c r="I29" s="28" t="s">
        <v>76</v>
      </c>
    </row>
    <row r="30" spans="1:9" s="23" customFormat="1" ht="21.95" customHeight="1">
      <c r="A30" s="24" t="s">
        <v>37</v>
      </c>
      <c r="B30" s="24">
        <v>39</v>
      </c>
      <c r="C30" s="22">
        <v>38</v>
      </c>
      <c r="D30" s="35">
        <v>3</v>
      </c>
      <c r="E30" s="35">
        <v>0</v>
      </c>
      <c r="F30" s="35">
        <f t="shared" si="0"/>
        <v>41</v>
      </c>
      <c r="G30" s="22">
        <v>771</v>
      </c>
      <c r="H30" s="40">
        <f t="shared" si="3"/>
        <v>40.578947368421055</v>
      </c>
      <c r="I30" s="28"/>
    </row>
    <row r="31" spans="1:9" s="23" customFormat="1" ht="21.95" customHeight="1">
      <c r="A31" s="24" t="s">
        <v>25</v>
      </c>
      <c r="B31" s="24">
        <v>27</v>
      </c>
      <c r="C31" s="22">
        <v>16</v>
      </c>
      <c r="D31" s="35"/>
      <c r="E31" s="35"/>
      <c r="F31" s="35">
        <f t="shared" si="0"/>
        <v>16</v>
      </c>
      <c r="G31" s="22">
        <v>0</v>
      </c>
      <c r="H31" s="40"/>
      <c r="I31" s="28"/>
    </row>
    <row r="32" spans="1:9" s="23" customFormat="1" ht="21.95" customHeight="1">
      <c r="A32" s="24" t="s">
        <v>30</v>
      </c>
      <c r="B32" s="24">
        <v>35</v>
      </c>
      <c r="C32" s="22">
        <v>34</v>
      </c>
      <c r="D32" s="35">
        <v>3</v>
      </c>
      <c r="E32" s="35"/>
      <c r="F32" s="35">
        <f t="shared" si="0"/>
        <v>37</v>
      </c>
      <c r="G32" s="22">
        <v>503</v>
      </c>
      <c r="H32" s="40">
        <f t="shared" si="3"/>
        <v>26.473684210526315</v>
      </c>
      <c r="I32" s="28"/>
    </row>
    <row r="33" spans="1:9" s="23" customFormat="1" ht="21.95" customHeight="1">
      <c r="A33" s="24" t="s">
        <v>21</v>
      </c>
      <c r="B33" s="24">
        <v>49</v>
      </c>
      <c r="C33" s="22">
        <v>49</v>
      </c>
      <c r="D33" s="35">
        <v>4</v>
      </c>
      <c r="E33" s="35"/>
      <c r="F33" s="35">
        <f t="shared" si="0"/>
        <v>53</v>
      </c>
      <c r="G33" s="22">
        <v>1006</v>
      </c>
      <c r="H33" s="40">
        <f t="shared" si="3"/>
        <v>52.94736842105263</v>
      </c>
      <c r="I33" s="28"/>
    </row>
    <row r="34" spans="1:9" s="23" customFormat="1" ht="21.95" customHeight="1">
      <c r="A34" s="24" t="s">
        <v>31</v>
      </c>
      <c r="B34" s="24">
        <v>61</v>
      </c>
      <c r="C34" s="22">
        <v>61</v>
      </c>
      <c r="D34" s="35">
        <v>3</v>
      </c>
      <c r="E34" s="35"/>
      <c r="F34" s="35">
        <f t="shared" si="0"/>
        <v>64</v>
      </c>
      <c r="G34" s="22">
        <v>1733</v>
      </c>
      <c r="H34" s="40">
        <f t="shared" si="3"/>
        <v>91.21052631578948</v>
      </c>
      <c r="I34" s="28"/>
    </row>
    <row r="35" spans="1:9" s="23" customFormat="1" ht="21.95" customHeight="1">
      <c r="A35" s="24" t="s">
        <v>32</v>
      </c>
      <c r="B35" s="24">
        <v>39</v>
      </c>
      <c r="C35" s="22">
        <v>39</v>
      </c>
      <c r="D35" s="35">
        <v>3</v>
      </c>
      <c r="E35" s="35"/>
      <c r="F35" s="35">
        <f t="shared" si="0"/>
        <v>42</v>
      </c>
      <c r="G35" s="22">
        <v>866</v>
      </c>
      <c r="H35" s="40">
        <f t="shared" si="3"/>
        <v>45.578947368421055</v>
      </c>
      <c r="I35" s="28"/>
    </row>
    <row r="36" spans="1:9" s="23" customFormat="1" ht="21.95" customHeight="1">
      <c r="A36" s="24" t="s">
        <v>33</v>
      </c>
      <c r="B36" s="24">
        <v>69</v>
      </c>
      <c r="C36" s="22">
        <v>64</v>
      </c>
      <c r="D36" s="35">
        <v>5</v>
      </c>
      <c r="E36" s="35"/>
      <c r="F36" s="35">
        <f t="shared" si="0"/>
        <v>69</v>
      </c>
      <c r="G36" s="22">
        <v>1468</v>
      </c>
      <c r="H36" s="40">
        <f t="shared" si="3"/>
        <v>77.263157894736835</v>
      </c>
      <c r="I36" s="28"/>
    </row>
    <row r="37" spans="1:9" s="23" customFormat="1" ht="21.95" customHeight="1">
      <c r="A37" s="24" t="s">
        <v>72</v>
      </c>
      <c r="B37" s="24">
        <v>47</v>
      </c>
      <c r="C37" s="22">
        <v>44</v>
      </c>
      <c r="D37" s="35">
        <v>1</v>
      </c>
      <c r="E37" s="35"/>
      <c r="F37" s="35">
        <f t="shared" si="0"/>
        <v>45</v>
      </c>
      <c r="G37" s="22">
        <v>1454</v>
      </c>
      <c r="H37" s="40">
        <f t="shared" si="3"/>
        <v>76.526315789473685</v>
      </c>
      <c r="I37" s="28"/>
    </row>
    <row r="38" spans="1:9" s="23" customFormat="1" ht="21.95" customHeight="1">
      <c r="A38" s="24" t="s">
        <v>41</v>
      </c>
      <c r="B38" s="24">
        <v>50</v>
      </c>
      <c r="C38" s="22">
        <v>44</v>
      </c>
      <c r="D38" s="35">
        <v>3</v>
      </c>
      <c r="E38" s="35"/>
      <c r="F38" s="35">
        <f t="shared" si="0"/>
        <v>47</v>
      </c>
      <c r="G38" s="22">
        <v>1141</v>
      </c>
      <c r="H38" s="40">
        <f t="shared" si="3"/>
        <v>60.05263157894737</v>
      </c>
      <c r="I38" s="28"/>
    </row>
    <row r="39" spans="1:9" s="26" customFormat="1" ht="21.95" customHeight="1">
      <c r="A39" s="25" t="s">
        <v>71</v>
      </c>
      <c r="B39" s="25">
        <f>SUM(B20:B38)</f>
        <v>773</v>
      </c>
      <c r="C39" s="25">
        <f t="shared" ref="C39:H39" si="4">SUM(C20:C38)</f>
        <v>726</v>
      </c>
      <c r="D39" s="25">
        <f t="shared" si="4"/>
        <v>47</v>
      </c>
      <c r="E39" s="25">
        <f t="shared" si="4"/>
        <v>0</v>
      </c>
      <c r="F39" s="25">
        <f t="shared" si="4"/>
        <v>773</v>
      </c>
      <c r="G39" s="25">
        <f t="shared" si="4"/>
        <v>16737</v>
      </c>
      <c r="H39" s="41">
        <f t="shared" si="4"/>
        <v>880.8947368421052</v>
      </c>
      <c r="I39" s="29"/>
    </row>
    <row r="40" spans="1:9" s="23" customFormat="1" ht="21.95" customHeight="1">
      <c r="A40" s="24" t="s">
        <v>39</v>
      </c>
      <c r="B40" s="24">
        <v>41</v>
      </c>
      <c r="C40" s="22">
        <v>39</v>
      </c>
      <c r="D40" s="35">
        <v>5</v>
      </c>
      <c r="E40" s="35"/>
      <c r="F40" s="35">
        <f>C40+D40+E40</f>
        <v>44</v>
      </c>
      <c r="G40" s="22">
        <v>355</v>
      </c>
      <c r="H40" s="40">
        <f>G40/6</f>
        <v>59.166666666666664</v>
      </c>
      <c r="I40" s="28"/>
    </row>
    <row r="41" spans="1:9" s="23" customFormat="1" ht="21.95" customHeight="1">
      <c r="A41" s="24" t="s">
        <v>40</v>
      </c>
      <c r="B41" s="24">
        <v>19</v>
      </c>
      <c r="C41" s="22">
        <v>18</v>
      </c>
      <c r="D41" s="35">
        <v>0</v>
      </c>
      <c r="E41" s="35"/>
      <c r="F41" s="35">
        <f t="shared" si="0"/>
        <v>18</v>
      </c>
      <c r="G41" s="22">
        <v>127</v>
      </c>
      <c r="H41" s="40">
        <f t="shared" ref="H41" si="5">G41/6</f>
        <v>21.166666666666668</v>
      </c>
      <c r="I41" s="28"/>
    </row>
    <row r="42" spans="1:9" s="23" customFormat="1" ht="21.95" customHeight="1">
      <c r="A42" s="24" t="s">
        <v>47</v>
      </c>
      <c r="B42" s="24">
        <v>9</v>
      </c>
      <c r="C42" s="22">
        <v>9</v>
      </c>
      <c r="D42" s="35">
        <v>1</v>
      </c>
      <c r="E42" s="35"/>
      <c r="F42" s="35">
        <f t="shared" si="0"/>
        <v>10</v>
      </c>
      <c r="G42" s="22">
        <v>0</v>
      </c>
      <c r="H42" s="40"/>
      <c r="I42" s="28"/>
    </row>
    <row r="43" spans="1:9" s="26" customFormat="1" ht="21.95" customHeight="1">
      <c r="A43" s="25" t="s">
        <v>68</v>
      </c>
      <c r="B43" s="25">
        <f>SUM(B40:B42)</f>
        <v>69</v>
      </c>
      <c r="C43" s="25">
        <f>SUM(C40:C42)</f>
        <v>66</v>
      </c>
      <c r="D43" s="25">
        <f t="shared" ref="D43:H43" si="6">SUM(D40:D42)</f>
        <v>6</v>
      </c>
      <c r="E43" s="25"/>
      <c r="F43" s="25">
        <f t="shared" si="6"/>
        <v>72</v>
      </c>
      <c r="G43" s="25">
        <f t="shared" si="6"/>
        <v>482</v>
      </c>
      <c r="H43" s="41">
        <f t="shared" si="6"/>
        <v>80.333333333333329</v>
      </c>
      <c r="I43" s="29"/>
    </row>
    <row r="44" spans="1:9" s="23" customFormat="1" ht="21.95" customHeight="1">
      <c r="A44" s="24" t="s">
        <v>42</v>
      </c>
      <c r="B44" s="24">
        <v>30</v>
      </c>
      <c r="C44" s="22">
        <v>29</v>
      </c>
      <c r="D44" s="35">
        <v>3</v>
      </c>
      <c r="E44" s="35"/>
      <c r="F44" s="35">
        <f>C44+D44+E44</f>
        <v>32</v>
      </c>
      <c r="G44" s="22">
        <v>431</v>
      </c>
      <c r="H44" s="40">
        <f>G44/19</f>
        <v>22.684210526315791</v>
      </c>
      <c r="I44" s="28"/>
    </row>
    <row r="45" spans="1:9" s="23" customFormat="1" ht="21.95" customHeight="1">
      <c r="A45" s="24" t="s">
        <v>43</v>
      </c>
      <c r="B45" s="24">
        <v>26</v>
      </c>
      <c r="C45" s="22">
        <v>24</v>
      </c>
      <c r="D45" s="35">
        <v>1</v>
      </c>
      <c r="E45" s="35"/>
      <c r="F45" s="35">
        <f t="shared" ref="F45:F58" si="7">C45+D45+E45</f>
        <v>25</v>
      </c>
      <c r="G45" s="22">
        <v>489</v>
      </c>
      <c r="H45" s="40">
        <f t="shared" ref="H45:H54" si="8">G45/19</f>
        <v>25.736842105263158</v>
      </c>
      <c r="I45" s="28"/>
    </row>
    <row r="46" spans="1:9" s="23" customFormat="1" ht="21.95" customHeight="1">
      <c r="A46" s="24" t="s">
        <v>44</v>
      </c>
      <c r="B46" s="24">
        <v>26</v>
      </c>
      <c r="C46" s="22">
        <v>24</v>
      </c>
      <c r="D46" s="35">
        <v>2</v>
      </c>
      <c r="E46" s="35"/>
      <c r="F46" s="35">
        <f t="shared" si="7"/>
        <v>26</v>
      </c>
      <c r="G46" s="22">
        <v>489</v>
      </c>
      <c r="H46" s="40">
        <f t="shared" si="8"/>
        <v>25.736842105263158</v>
      </c>
      <c r="I46" s="28"/>
    </row>
    <row r="47" spans="1:9" s="23" customFormat="1" ht="21.95" customHeight="1">
      <c r="A47" s="24" t="s">
        <v>45</v>
      </c>
      <c r="B47" s="24">
        <v>14</v>
      </c>
      <c r="C47" s="22">
        <v>14</v>
      </c>
      <c r="D47" s="35">
        <v>1</v>
      </c>
      <c r="E47" s="35"/>
      <c r="F47" s="35">
        <f t="shared" si="7"/>
        <v>15</v>
      </c>
      <c r="G47" s="22">
        <v>157</v>
      </c>
      <c r="H47" s="40">
        <f t="shared" si="8"/>
        <v>8.2631578947368425</v>
      </c>
      <c r="I47" s="28"/>
    </row>
    <row r="48" spans="1:9" s="23" customFormat="1" ht="21.95" customHeight="1">
      <c r="A48" s="24" t="s">
        <v>46</v>
      </c>
      <c r="B48" s="24">
        <v>16</v>
      </c>
      <c r="C48" s="22">
        <v>15</v>
      </c>
      <c r="D48" s="35"/>
      <c r="E48" s="35"/>
      <c r="F48" s="35">
        <f t="shared" si="7"/>
        <v>15</v>
      </c>
      <c r="G48" s="22">
        <v>0</v>
      </c>
      <c r="H48" s="40"/>
      <c r="I48" s="28"/>
    </row>
    <row r="49" spans="1:9" s="23" customFormat="1" ht="21.95" customHeight="1">
      <c r="A49" s="24" t="s">
        <v>48</v>
      </c>
      <c r="B49" s="24">
        <v>6</v>
      </c>
      <c r="C49" s="22">
        <v>6</v>
      </c>
      <c r="D49" s="35"/>
      <c r="E49" s="35"/>
      <c r="F49" s="35">
        <f t="shared" si="7"/>
        <v>6</v>
      </c>
      <c r="G49" s="22">
        <v>0</v>
      </c>
      <c r="H49" s="40"/>
      <c r="I49" s="28"/>
    </row>
    <row r="50" spans="1:9" s="23" customFormat="1" ht="21.95" customHeight="1">
      <c r="A50" s="24" t="s">
        <v>49</v>
      </c>
      <c r="B50" s="24">
        <v>12</v>
      </c>
      <c r="C50" s="22">
        <v>12</v>
      </c>
      <c r="D50" s="35">
        <v>3</v>
      </c>
      <c r="E50" s="35">
        <v>2</v>
      </c>
      <c r="F50" s="35">
        <f t="shared" si="7"/>
        <v>17</v>
      </c>
      <c r="G50" s="22">
        <v>234</v>
      </c>
      <c r="H50" s="40">
        <f t="shared" si="8"/>
        <v>12.315789473684211</v>
      </c>
      <c r="I50" s="28"/>
    </row>
    <row r="51" spans="1:9" s="23" customFormat="1" ht="21.95" customHeight="1">
      <c r="A51" s="24" t="s">
        <v>58</v>
      </c>
      <c r="B51" s="24">
        <v>12</v>
      </c>
      <c r="C51" s="22">
        <v>11</v>
      </c>
      <c r="D51" s="35">
        <v>2</v>
      </c>
      <c r="E51" s="35">
        <v>8</v>
      </c>
      <c r="F51" s="35">
        <f t="shared" si="7"/>
        <v>21</v>
      </c>
      <c r="G51" s="22">
        <v>276</v>
      </c>
      <c r="H51" s="40">
        <f t="shared" si="8"/>
        <v>14.526315789473685</v>
      </c>
      <c r="I51" s="28"/>
    </row>
    <row r="52" spans="1:9" s="23" customFormat="1" ht="21.95" customHeight="1">
      <c r="A52" s="24" t="s">
        <v>51</v>
      </c>
      <c r="B52" s="24">
        <v>25</v>
      </c>
      <c r="C52" s="22">
        <v>24</v>
      </c>
      <c r="D52" s="35">
        <v>5</v>
      </c>
      <c r="E52" s="35">
        <v>15</v>
      </c>
      <c r="F52" s="35">
        <f t="shared" si="7"/>
        <v>44</v>
      </c>
      <c r="G52" s="22">
        <v>719</v>
      </c>
      <c r="H52" s="40">
        <f t="shared" si="8"/>
        <v>37.842105263157897</v>
      </c>
      <c r="I52" s="28"/>
    </row>
    <row r="53" spans="1:9" s="23" customFormat="1" ht="21.95" customHeight="1">
      <c r="A53" s="24" t="s">
        <v>52</v>
      </c>
      <c r="B53" s="24">
        <v>12</v>
      </c>
      <c r="C53" s="22">
        <v>11</v>
      </c>
      <c r="D53" s="35"/>
      <c r="E53" s="35">
        <v>1</v>
      </c>
      <c r="F53" s="35">
        <f t="shared" si="7"/>
        <v>12</v>
      </c>
      <c r="G53" s="22">
        <v>130</v>
      </c>
      <c r="H53" s="40">
        <f t="shared" si="8"/>
        <v>6.8421052631578947</v>
      </c>
      <c r="I53" s="28"/>
    </row>
    <row r="54" spans="1:9" s="23" customFormat="1" ht="21.95" customHeight="1">
      <c r="A54" s="24" t="s">
        <v>53</v>
      </c>
      <c r="B54" s="24">
        <v>10</v>
      </c>
      <c r="C54" s="22">
        <v>9</v>
      </c>
      <c r="D54" s="35"/>
      <c r="E54" s="35">
        <v>1</v>
      </c>
      <c r="F54" s="35">
        <f t="shared" si="7"/>
        <v>10</v>
      </c>
      <c r="G54" s="22">
        <v>186</v>
      </c>
      <c r="H54" s="40">
        <f t="shared" si="8"/>
        <v>9.7894736842105257</v>
      </c>
      <c r="I54" s="28"/>
    </row>
    <row r="55" spans="1:9" s="23" customFormat="1" ht="21.95" customHeight="1">
      <c r="A55" s="24" t="s">
        <v>54</v>
      </c>
      <c r="B55" s="24">
        <v>7</v>
      </c>
      <c r="C55" s="22">
        <v>7</v>
      </c>
      <c r="D55" s="35"/>
      <c r="E55" s="35"/>
      <c r="F55" s="35">
        <f t="shared" si="7"/>
        <v>7</v>
      </c>
      <c r="G55" s="22">
        <v>167</v>
      </c>
      <c r="H55" s="40">
        <f>G55/6</f>
        <v>27.833333333333332</v>
      </c>
      <c r="I55" s="28"/>
    </row>
    <row r="56" spans="1:9" s="23" customFormat="1" ht="21.95" customHeight="1">
      <c r="A56" s="24" t="s">
        <v>56</v>
      </c>
      <c r="B56" s="24">
        <v>7</v>
      </c>
      <c r="C56" s="22">
        <v>7</v>
      </c>
      <c r="D56" s="35"/>
      <c r="E56" s="35">
        <v>1</v>
      </c>
      <c r="F56" s="35">
        <f t="shared" si="7"/>
        <v>8</v>
      </c>
      <c r="G56" s="22">
        <v>150</v>
      </c>
      <c r="H56" s="40">
        <f>G56/6</f>
        <v>25</v>
      </c>
      <c r="I56" s="28"/>
    </row>
    <row r="57" spans="1:9" s="23" customFormat="1" ht="21.95" customHeight="1">
      <c r="A57" s="24" t="s">
        <v>55</v>
      </c>
      <c r="B57" s="24">
        <v>7</v>
      </c>
      <c r="C57" s="22">
        <v>7</v>
      </c>
      <c r="D57" s="35"/>
      <c r="E57" s="35"/>
      <c r="F57" s="35">
        <f t="shared" si="7"/>
        <v>7</v>
      </c>
      <c r="G57" s="22">
        <v>0</v>
      </c>
      <c r="H57" s="40"/>
      <c r="I57" s="28"/>
    </row>
    <row r="58" spans="1:9" s="23" customFormat="1" ht="21.95" customHeight="1">
      <c r="A58" s="24" t="s">
        <v>57</v>
      </c>
      <c r="B58" s="24">
        <v>6</v>
      </c>
      <c r="C58" s="22">
        <v>6</v>
      </c>
      <c r="D58" s="35"/>
      <c r="E58" s="35"/>
      <c r="F58" s="35">
        <f t="shared" si="7"/>
        <v>6</v>
      </c>
      <c r="G58" s="22">
        <v>0</v>
      </c>
      <c r="H58" s="40"/>
      <c r="I58" s="28"/>
    </row>
    <row r="59" spans="1:9" s="26" customFormat="1" ht="21.95" customHeight="1">
      <c r="A59" s="25" t="s">
        <v>70</v>
      </c>
      <c r="B59" s="25">
        <f>SUM(B44:B58)</f>
        <v>216</v>
      </c>
      <c r="C59" s="25">
        <f>SUM(C44:C58)</f>
        <v>206</v>
      </c>
      <c r="D59" s="25">
        <f t="shared" ref="D59:H59" si="9">SUM(D44:D58)</f>
        <v>17</v>
      </c>
      <c r="E59" s="25">
        <f t="shared" si="9"/>
        <v>28</v>
      </c>
      <c r="F59" s="25">
        <f t="shared" si="9"/>
        <v>251</v>
      </c>
      <c r="G59" s="25">
        <f t="shared" si="9"/>
        <v>3428</v>
      </c>
      <c r="H59" s="41">
        <f t="shared" si="9"/>
        <v>216.57017543859649</v>
      </c>
      <c r="I59" s="29"/>
    </row>
    <row r="60" spans="1:9" s="33" customFormat="1" ht="21.95" customHeight="1">
      <c r="A60" s="30" t="s">
        <v>59</v>
      </c>
      <c r="B60" s="31">
        <f>B4+B5+B15+B16+B17+B18+B19+B39+B43+B59</f>
        <v>2158</v>
      </c>
      <c r="C60" s="31">
        <f t="shared" ref="C60:G60" si="10">C59+C43+C39+C19+C18+C17+C16+C15+C5+C4</f>
        <v>2068</v>
      </c>
      <c r="D60" s="31">
        <f t="shared" si="10"/>
        <v>173</v>
      </c>
      <c r="E60" s="31">
        <f t="shared" si="10"/>
        <v>33</v>
      </c>
      <c r="F60" s="31">
        <f t="shared" si="10"/>
        <v>2274</v>
      </c>
      <c r="G60" s="31">
        <f t="shared" si="10"/>
        <v>32303</v>
      </c>
      <c r="H60" s="42"/>
      <c r="I60" s="32"/>
    </row>
  </sheetData>
  <mergeCells count="2">
    <mergeCell ref="A1:I1"/>
    <mergeCell ref="G2:I2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7"/>
  <sheetViews>
    <sheetView zoomScale="110" zoomScaleNormal="110" workbookViewId="0">
      <selection activeCell="Y5" sqref="Y5"/>
    </sheetView>
  </sheetViews>
  <sheetFormatPr defaultRowHeight="13.5"/>
  <cols>
    <col min="1" max="1" width="3.75" style="15" customWidth="1"/>
    <col min="2" max="2" width="28" style="15" customWidth="1"/>
    <col min="3" max="3" width="8" style="19" customWidth="1"/>
    <col min="4" max="4" width="5.25" style="19" customWidth="1"/>
    <col min="5" max="5" width="3.125" style="19" customWidth="1"/>
    <col min="6" max="6" width="5.125" style="19" customWidth="1"/>
    <col min="7" max="7" width="7.5" style="19" customWidth="1"/>
    <col min="8" max="8" width="8.625" style="19" customWidth="1"/>
    <col min="9" max="9" width="7.125" style="19" customWidth="1"/>
    <col min="10" max="10" width="7.375" style="19" customWidth="1"/>
    <col min="11" max="11" width="8.25" style="19" hidden="1" customWidth="1"/>
    <col min="12" max="12" width="8.25" style="19" customWidth="1"/>
    <col min="13" max="13" width="5.375" style="43" customWidth="1"/>
    <col min="14" max="14" width="6.875" style="43" customWidth="1"/>
    <col min="15" max="15" width="10.625" style="43" hidden="1" customWidth="1"/>
    <col min="16" max="16" width="8.5" style="43" customWidth="1"/>
    <col min="17" max="17" width="9.25" style="21" customWidth="1"/>
    <col min="18" max="16384" width="9" style="15"/>
  </cols>
  <sheetData>
    <row r="1" spans="1:17" ht="24" customHeight="1">
      <c r="B1" s="111" t="s">
        <v>89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14.25" customHeight="1">
      <c r="B2" s="20"/>
      <c r="C2" s="20"/>
      <c r="D2" s="20"/>
      <c r="E2" s="20"/>
      <c r="F2" s="36"/>
      <c r="G2" s="36"/>
      <c r="H2" s="36"/>
      <c r="I2" s="117" t="s">
        <v>98</v>
      </c>
      <c r="J2" s="117"/>
      <c r="K2" s="117"/>
      <c r="L2" s="117"/>
      <c r="M2" s="117"/>
      <c r="N2" s="117"/>
      <c r="O2" s="117"/>
      <c r="P2" s="117"/>
      <c r="Q2" s="117"/>
    </row>
    <row r="3" spans="1:17" ht="20.25" customHeight="1">
      <c r="A3" s="121" t="s">
        <v>90</v>
      </c>
      <c r="B3" s="122" t="s">
        <v>1</v>
      </c>
      <c r="C3" s="122" t="s">
        <v>79</v>
      </c>
      <c r="D3" s="122" t="s">
        <v>69</v>
      </c>
      <c r="E3" s="118" t="s">
        <v>94</v>
      </c>
      <c r="F3" s="118" t="s">
        <v>73</v>
      </c>
      <c r="G3" s="118" t="s">
        <v>96</v>
      </c>
      <c r="H3" s="120" t="s">
        <v>95</v>
      </c>
      <c r="I3" s="113" t="s">
        <v>83</v>
      </c>
      <c r="J3" s="114"/>
      <c r="K3" s="114"/>
      <c r="L3" s="115"/>
      <c r="M3" s="113" t="s">
        <v>84</v>
      </c>
      <c r="N3" s="114"/>
      <c r="O3" s="114"/>
      <c r="P3" s="115"/>
      <c r="Q3" s="116" t="s">
        <v>66</v>
      </c>
    </row>
    <row r="4" spans="1:17" s="26" customFormat="1" ht="80.25" customHeight="1">
      <c r="A4" s="121"/>
      <c r="B4" s="122"/>
      <c r="C4" s="122"/>
      <c r="D4" s="122"/>
      <c r="E4" s="119"/>
      <c r="F4" s="119"/>
      <c r="G4" s="119"/>
      <c r="H4" s="120"/>
      <c r="I4" s="65" t="s">
        <v>75</v>
      </c>
      <c r="J4" s="65" t="s">
        <v>88</v>
      </c>
      <c r="K4" s="65" t="s">
        <v>86</v>
      </c>
      <c r="L4" s="66" t="s">
        <v>86</v>
      </c>
      <c r="M4" s="54" t="s">
        <v>82</v>
      </c>
      <c r="N4" s="54" t="s">
        <v>87</v>
      </c>
      <c r="O4" s="65" t="s">
        <v>86</v>
      </c>
      <c r="P4" s="66" t="s">
        <v>86</v>
      </c>
      <c r="Q4" s="116"/>
    </row>
    <row r="5" spans="1:17" s="23" customFormat="1" ht="21.95" customHeight="1">
      <c r="A5" s="22">
        <v>1</v>
      </c>
      <c r="B5" s="25" t="s">
        <v>9</v>
      </c>
      <c r="C5" s="25">
        <v>113</v>
      </c>
      <c r="D5" s="64">
        <v>112</v>
      </c>
      <c r="E5" s="64"/>
      <c r="F5" s="64">
        <v>12</v>
      </c>
      <c r="G5" s="64"/>
      <c r="H5" s="60">
        <f>SUM(D5:G5)</f>
        <v>124</v>
      </c>
      <c r="I5" s="64">
        <v>897</v>
      </c>
      <c r="J5" s="48">
        <f>I5/H5</f>
        <v>7.2338709677419351</v>
      </c>
      <c r="K5" s="48"/>
      <c r="L5" s="56"/>
      <c r="M5" s="46">
        <v>18</v>
      </c>
      <c r="N5" s="48">
        <f>H5/M5</f>
        <v>6.8888888888888893</v>
      </c>
      <c r="O5" s="48"/>
      <c r="P5" s="56"/>
      <c r="Q5" s="29"/>
    </row>
    <row r="6" spans="1:17" s="23" customFormat="1" ht="21.95" customHeight="1" thickBot="1">
      <c r="A6" s="77">
        <v>2</v>
      </c>
      <c r="B6" s="78" t="s">
        <v>91</v>
      </c>
      <c r="C6" s="78">
        <v>57</v>
      </c>
      <c r="D6" s="79">
        <v>52</v>
      </c>
      <c r="E6" s="79"/>
      <c r="F6" s="79">
        <v>2</v>
      </c>
      <c r="G6" s="79"/>
      <c r="H6" s="80">
        <f t="shared" ref="H6:H12" si="0">SUM(D6:G6)</f>
        <v>54</v>
      </c>
      <c r="I6" s="79">
        <v>493</v>
      </c>
      <c r="J6" s="81">
        <f t="shared" ref="J6:J45" si="1">I6/H6</f>
        <v>9.1296296296296298</v>
      </c>
      <c r="K6" s="81"/>
      <c r="L6" s="82"/>
      <c r="M6" s="83">
        <v>20</v>
      </c>
      <c r="N6" s="81">
        <f>H6/M6</f>
        <v>2.7</v>
      </c>
      <c r="O6" s="81"/>
      <c r="P6" s="82"/>
      <c r="Q6" s="84"/>
    </row>
    <row r="7" spans="1:17" s="23" customFormat="1" ht="21.95" customHeight="1" thickTop="1">
      <c r="A7" s="70">
        <v>3</v>
      </c>
      <c r="B7" s="71" t="s">
        <v>8</v>
      </c>
      <c r="C7" s="71">
        <v>103</v>
      </c>
      <c r="D7" s="70">
        <v>96</v>
      </c>
      <c r="E7" s="70"/>
      <c r="F7" s="70">
        <v>5</v>
      </c>
      <c r="G7" s="70"/>
      <c r="H7" s="72">
        <f t="shared" si="0"/>
        <v>101</v>
      </c>
      <c r="I7" s="70">
        <v>1240</v>
      </c>
      <c r="J7" s="73">
        <f t="shared" si="1"/>
        <v>12.277227722772277</v>
      </c>
      <c r="K7" s="73">
        <f>I7/10.66</f>
        <v>116.32270168855534</v>
      </c>
      <c r="L7" s="74">
        <v>117</v>
      </c>
      <c r="M7" s="75">
        <v>24</v>
      </c>
      <c r="N7" s="73">
        <f t="shared" ref="N7:N45" si="2">H7/M7</f>
        <v>4.208333333333333</v>
      </c>
      <c r="O7" s="73">
        <f>M7*4.78</f>
        <v>114.72</v>
      </c>
      <c r="P7" s="74">
        <v>115</v>
      </c>
      <c r="Q7" s="76"/>
    </row>
    <row r="8" spans="1:17" s="23" customFormat="1" ht="21.95" customHeight="1">
      <c r="A8" s="22">
        <v>4</v>
      </c>
      <c r="B8" s="68" t="s">
        <v>97</v>
      </c>
      <c r="C8" s="24">
        <v>186</v>
      </c>
      <c r="D8" s="22">
        <v>184</v>
      </c>
      <c r="E8" s="22"/>
      <c r="F8" s="22">
        <v>23</v>
      </c>
      <c r="G8" s="22"/>
      <c r="H8" s="60">
        <f t="shared" si="0"/>
        <v>207</v>
      </c>
      <c r="I8" s="22">
        <v>2218</v>
      </c>
      <c r="J8" s="48">
        <f t="shared" si="1"/>
        <v>10.714975845410628</v>
      </c>
      <c r="K8" s="48">
        <f t="shared" ref="K8:K12" si="3">I8/10.66</f>
        <v>208.06754221388368</v>
      </c>
      <c r="L8" s="57">
        <v>209</v>
      </c>
      <c r="M8" s="47">
        <v>44</v>
      </c>
      <c r="N8" s="48">
        <f t="shared" si="2"/>
        <v>4.7045454545454541</v>
      </c>
      <c r="O8" s="48">
        <f t="shared" ref="O8:O12" si="4">M8*4.78</f>
        <v>210.32000000000002</v>
      </c>
      <c r="P8" s="57">
        <v>211</v>
      </c>
      <c r="Q8" s="69"/>
    </row>
    <row r="9" spans="1:17" s="23" customFormat="1" ht="21.95" customHeight="1">
      <c r="A9" s="22">
        <v>5</v>
      </c>
      <c r="B9" s="61" t="s">
        <v>14</v>
      </c>
      <c r="C9" s="24">
        <v>125</v>
      </c>
      <c r="D9" s="22">
        <v>120</v>
      </c>
      <c r="E9" s="22">
        <v>21</v>
      </c>
      <c r="F9" s="22">
        <v>18</v>
      </c>
      <c r="G9" s="67">
        <v>5</v>
      </c>
      <c r="H9" s="60">
        <f>D9+E9+F9+G9</f>
        <v>164</v>
      </c>
      <c r="I9" s="22">
        <v>1570</v>
      </c>
      <c r="J9" s="48">
        <f t="shared" si="1"/>
        <v>9.5731707317073162</v>
      </c>
      <c r="K9" s="48">
        <f t="shared" si="3"/>
        <v>147.27954971857412</v>
      </c>
      <c r="L9" s="57">
        <v>148</v>
      </c>
      <c r="M9" s="47">
        <v>30</v>
      </c>
      <c r="N9" s="48">
        <f t="shared" si="2"/>
        <v>5.4666666666666668</v>
      </c>
      <c r="O9" s="48">
        <f t="shared" si="4"/>
        <v>143.4</v>
      </c>
      <c r="P9" s="57">
        <v>144</v>
      </c>
      <c r="Q9" s="62" t="s">
        <v>99</v>
      </c>
    </row>
    <row r="10" spans="1:17" s="23" customFormat="1" ht="21.95" customHeight="1">
      <c r="A10" s="22">
        <v>6</v>
      </c>
      <c r="B10" s="24" t="s">
        <v>17</v>
      </c>
      <c r="C10" s="24">
        <v>139</v>
      </c>
      <c r="D10" s="22">
        <v>137</v>
      </c>
      <c r="E10" s="22"/>
      <c r="F10" s="22">
        <v>23</v>
      </c>
      <c r="G10" s="67">
        <v>68</v>
      </c>
      <c r="H10" s="60">
        <f t="shared" si="0"/>
        <v>228</v>
      </c>
      <c r="I10" s="22">
        <v>2563</v>
      </c>
      <c r="J10" s="48">
        <f t="shared" si="1"/>
        <v>11.241228070175438</v>
      </c>
      <c r="K10" s="48">
        <f t="shared" si="3"/>
        <v>240.43151969981238</v>
      </c>
      <c r="L10" s="57">
        <v>241</v>
      </c>
      <c r="M10" s="47">
        <v>48</v>
      </c>
      <c r="N10" s="48">
        <f t="shared" si="2"/>
        <v>4.75</v>
      </c>
      <c r="O10" s="48">
        <f t="shared" si="4"/>
        <v>229.44</v>
      </c>
      <c r="P10" s="57">
        <v>230</v>
      </c>
      <c r="Q10" s="28"/>
    </row>
    <row r="11" spans="1:17" s="23" customFormat="1" ht="21.95" customHeight="1">
      <c r="A11" s="22">
        <v>7</v>
      </c>
      <c r="B11" s="61" t="s">
        <v>12</v>
      </c>
      <c r="C11" s="24">
        <v>165</v>
      </c>
      <c r="D11" s="22">
        <v>160</v>
      </c>
      <c r="E11" s="22">
        <v>3</v>
      </c>
      <c r="F11" s="22">
        <v>15</v>
      </c>
      <c r="G11" s="22"/>
      <c r="H11" s="60">
        <f t="shared" si="0"/>
        <v>178</v>
      </c>
      <c r="I11" s="22">
        <v>1767</v>
      </c>
      <c r="J11" s="48">
        <f t="shared" si="1"/>
        <v>9.9269662921348321</v>
      </c>
      <c r="K11" s="48">
        <f t="shared" si="3"/>
        <v>165.75984990619136</v>
      </c>
      <c r="L11" s="57">
        <v>166</v>
      </c>
      <c r="M11" s="47">
        <v>36</v>
      </c>
      <c r="N11" s="48">
        <f t="shared" si="2"/>
        <v>4.9444444444444446</v>
      </c>
      <c r="O11" s="48">
        <f t="shared" si="4"/>
        <v>172.08</v>
      </c>
      <c r="P11" s="57">
        <v>173</v>
      </c>
      <c r="Q11" s="62" t="s">
        <v>100</v>
      </c>
    </row>
    <row r="12" spans="1:17" s="23" customFormat="1" ht="21.95" customHeight="1">
      <c r="A12" s="22">
        <v>8</v>
      </c>
      <c r="B12" s="24" t="s">
        <v>50</v>
      </c>
      <c r="C12" s="24">
        <v>63</v>
      </c>
      <c r="D12" s="22">
        <v>63</v>
      </c>
      <c r="E12" s="22"/>
      <c r="F12" s="22">
        <v>1</v>
      </c>
      <c r="G12" s="22">
        <v>5</v>
      </c>
      <c r="H12" s="60">
        <f t="shared" si="0"/>
        <v>69</v>
      </c>
      <c r="I12" s="22">
        <v>740</v>
      </c>
      <c r="J12" s="48">
        <f t="shared" si="1"/>
        <v>10.72463768115942</v>
      </c>
      <c r="K12" s="48">
        <f t="shared" si="3"/>
        <v>69.418386491557229</v>
      </c>
      <c r="L12" s="57">
        <v>70</v>
      </c>
      <c r="M12" s="47">
        <v>16</v>
      </c>
      <c r="N12" s="48">
        <f t="shared" si="2"/>
        <v>4.3125</v>
      </c>
      <c r="O12" s="48">
        <f t="shared" si="4"/>
        <v>76.48</v>
      </c>
      <c r="P12" s="57">
        <v>77</v>
      </c>
      <c r="Q12" s="28"/>
    </row>
    <row r="13" spans="1:17" s="26" customFormat="1" ht="21.95" customHeight="1">
      <c r="A13" s="22"/>
      <c r="B13" s="55" t="s">
        <v>67</v>
      </c>
      <c r="C13" s="55">
        <f>SUM(C7:C12)</f>
        <v>781</v>
      </c>
      <c r="D13" s="55">
        <f t="shared" ref="D13:I13" si="5">SUM(D7:D12)</f>
        <v>760</v>
      </c>
      <c r="E13" s="55"/>
      <c r="F13" s="55">
        <f t="shared" si="5"/>
        <v>85</v>
      </c>
      <c r="G13" s="55">
        <f t="shared" si="5"/>
        <v>78</v>
      </c>
      <c r="H13" s="60">
        <f>SUM(H7:H12)</f>
        <v>947</v>
      </c>
      <c r="I13" s="55">
        <f t="shared" si="5"/>
        <v>10098</v>
      </c>
      <c r="J13" s="56">
        <f>I13/H13</f>
        <v>10.663146779303062</v>
      </c>
      <c r="K13" s="56"/>
      <c r="L13" s="56"/>
      <c r="M13" s="57">
        <f>SUM(M7:M12)</f>
        <v>198</v>
      </c>
      <c r="N13" s="56">
        <f t="shared" si="2"/>
        <v>4.7828282828282829</v>
      </c>
      <c r="O13" s="56"/>
      <c r="P13" s="56"/>
      <c r="Q13" s="58"/>
    </row>
    <row r="14" spans="1:17" s="23" customFormat="1" ht="21.95" customHeight="1">
      <c r="A14" s="22">
        <v>9</v>
      </c>
      <c r="B14" s="61" t="s">
        <v>27</v>
      </c>
      <c r="C14" s="24">
        <v>60</v>
      </c>
      <c r="D14" s="22">
        <v>56</v>
      </c>
      <c r="E14" s="22"/>
      <c r="F14" s="64">
        <v>3</v>
      </c>
      <c r="G14" s="64"/>
      <c r="H14" s="60">
        <f>SUM(D14:G14)</f>
        <v>59</v>
      </c>
      <c r="I14" s="22">
        <v>1192</v>
      </c>
      <c r="J14" s="48">
        <f>I14/H14</f>
        <v>20.203389830508474</v>
      </c>
      <c r="K14" s="48">
        <f>I14/21.84</f>
        <v>54.578754578754577</v>
      </c>
      <c r="L14" s="57">
        <v>55</v>
      </c>
      <c r="M14" s="47">
        <v>24</v>
      </c>
      <c r="N14" s="48">
        <f t="shared" si="2"/>
        <v>2.4583333333333335</v>
      </c>
      <c r="O14" s="48">
        <f>M14*2.2</f>
        <v>52.800000000000004</v>
      </c>
      <c r="P14" s="57">
        <v>53</v>
      </c>
      <c r="Q14" s="62" t="s">
        <v>93</v>
      </c>
    </row>
    <row r="15" spans="1:17" s="23" customFormat="1" ht="21.95" customHeight="1">
      <c r="A15" s="22">
        <v>10</v>
      </c>
      <c r="B15" s="24" t="s">
        <v>22</v>
      </c>
      <c r="C15" s="24">
        <v>34</v>
      </c>
      <c r="D15" s="22">
        <v>31</v>
      </c>
      <c r="E15" s="22"/>
      <c r="F15" s="64">
        <v>2</v>
      </c>
      <c r="G15" s="64"/>
      <c r="H15" s="60">
        <f t="shared" ref="H15:H29" si="6">SUM(D15:G15)</f>
        <v>33</v>
      </c>
      <c r="I15" s="22">
        <v>775</v>
      </c>
      <c r="J15" s="48">
        <f t="shared" si="1"/>
        <v>23.484848484848484</v>
      </c>
      <c r="K15" s="48">
        <f t="shared" ref="K15:K29" si="7">I15/21.84</f>
        <v>35.485347985347985</v>
      </c>
      <c r="L15" s="57">
        <v>36</v>
      </c>
      <c r="M15" s="47">
        <v>17</v>
      </c>
      <c r="N15" s="48">
        <f t="shared" si="2"/>
        <v>1.9411764705882353</v>
      </c>
      <c r="O15" s="48">
        <f t="shared" ref="O15:O29" si="8">M15*2.2</f>
        <v>37.400000000000006</v>
      </c>
      <c r="P15" s="57">
        <v>38</v>
      </c>
      <c r="Q15" s="28"/>
    </row>
    <row r="16" spans="1:17" s="23" customFormat="1" ht="21.95" customHeight="1">
      <c r="A16" s="22">
        <v>11</v>
      </c>
      <c r="B16" s="61" t="s">
        <v>28</v>
      </c>
      <c r="C16" s="24">
        <v>29</v>
      </c>
      <c r="D16" s="22">
        <v>27</v>
      </c>
      <c r="E16" s="22">
        <v>10</v>
      </c>
      <c r="F16" s="64">
        <v>2</v>
      </c>
      <c r="G16" s="64"/>
      <c r="H16" s="60">
        <f t="shared" si="6"/>
        <v>39</v>
      </c>
      <c r="I16" s="22">
        <v>763</v>
      </c>
      <c r="J16" s="48">
        <f t="shared" si="1"/>
        <v>19.564102564102566</v>
      </c>
      <c r="K16" s="48">
        <f t="shared" si="7"/>
        <v>34.935897435897438</v>
      </c>
      <c r="L16" s="57">
        <v>35</v>
      </c>
      <c r="M16" s="47">
        <v>16</v>
      </c>
      <c r="N16" s="48">
        <f t="shared" si="2"/>
        <v>2.4375</v>
      </c>
      <c r="O16" s="48">
        <f t="shared" si="8"/>
        <v>35.200000000000003</v>
      </c>
      <c r="P16" s="57">
        <v>36</v>
      </c>
      <c r="Q16" s="62" t="s">
        <v>103</v>
      </c>
    </row>
    <row r="17" spans="1:17" s="23" customFormat="1" ht="21.95" customHeight="1">
      <c r="A17" s="22">
        <v>12</v>
      </c>
      <c r="B17" s="61" t="s">
        <v>29</v>
      </c>
      <c r="C17" s="24">
        <v>30</v>
      </c>
      <c r="D17" s="22">
        <v>29</v>
      </c>
      <c r="E17" s="22"/>
      <c r="F17" s="64">
        <v>3</v>
      </c>
      <c r="G17" s="64"/>
      <c r="H17" s="60">
        <f t="shared" si="6"/>
        <v>32</v>
      </c>
      <c r="I17" s="22">
        <v>670</v>
      </c>
      <c r="J17" s="48">
        <f t="shared" si="1"/>
        <v>20.9375</v>
      </c>
      <c r="K17" s="48">
        <f t="shared" si="7"/>
        <v>30.677655677655679</v>
      </c>
      <c r="L17" s="57">
        <v>31</v>
      </c>
      <c r="M17" s="47">
        <v>14</v>
      </c>
      <c r="N17" s="48">
        <f t="shared" si="2"/>
        <v>2.2857142857142856</v>
      </c>
      <c r="O17" s="48">
        <f t="shared" si="8"/>
        <v>30.800000000000004</v>
      </c>
      <c r="P17" s="57">
        <v>31</v>
      </c>
      <c r="Q17" s="62" t="s">
        <v>93</v>
      </c>
    </row>
    <row r="18" spans="1:17" s="23" customFormat="1" ht="21.95" customHeight="1">
      <c r="A18" s="22">
        <v>13</v>
      </c>
      <c r="B18" s="61" t="s">
        <v>35</v>
      </c>
      <c r="C18" s="24">
        <v>18</v>
      </c>
      <c r="D18" s="22">
        <v>18</v>
      </c>
      <c r="E18" s="22">
        <v>13</v>
      </c>
      <c r="F18" s="64">
        <v>2</v>
      </c>
      <c r="G18" s="64"/>
      <c r="H18" s="60">
        <f t="shared" si="6"/>
        <v>33</v>
      </c>
      <c r="I18" s="22">
        <v>295</v>
      </c>
      <c r="J18" s="48">
        <f t="shared" si="1"/>
        <v>8.9393939393939394</v>
      </c>
      <c r="K18" s="48">
        <f t="shared" si="7"/>
        <v>13.507326007326007</v>
      </c>
      <c r="L18" s="57">
        <v>14</v>
      </c>
      <c r="M18" s="47">
        <v>9</v>
      </c>
      <c r="N18" s="48">
        <f t="shared" si="2"/>
        <v>3.6666666666666665</v>
      </c>
      <c r="O18" s="48">
        <f t="shared" si="8"/>
        <v>19.8</v>
      </c>
      <c r="P18" s="57">
        <v>20</v>
      </c>
      <c r="Q18" s="62" t="s">
        <v>101</v>
      </c>
    </row>
    <row r="19" spans="1:17" s="23" customFormat="1" ht="21.95" customHeight="1">
      <c r="A19" s="22">
        <v>14</v>
      </c>
      <c r="B19" s="61" t="s">
        <v>38</v>
      </c>
      <c r="C19" s="24">
        <v>34</v>
      </c>
      <c r="D19" s="22">
        <v>31</v>
      </c>
      <c r="E19" s="22"/>
      <c r="F19" s="64">
        <v>1</v>
      </c>
      <c r="G19" s="64"/>
      <c r="H19" s="60">
        <f t="shared" si="6"/>
        <v>32</v>
      </c>
      <c r="I19" s="22">
        <v>536</v>
      </c>
      <c r="J19" s="48">
        <f t="shared" si="1"/>
        <v>16.75</v>
      </c>
      <c r="K19" s="48">
        <f t="shared" si="7"/>
        <v>24.542124542124544</v>
      </c>
      <c r="L19" s="57">
        <v>25</v>
      </c>
      <c r="M19" s="47">
        <v>12</v>
      </c>
      <c r="N19" s="48">
        <f t="shared" si="2"/>
        <v>2.6666666666666665</v>
      </c>
      <c r="O19" s="48">
        <f t="shared" si="8"/>
        <v>26.400000000000002</v>
      </c>
      <c r="P19" s="57">
        <v>27</v>
      </c>
      <c r="Q19" s="62" t="s">
        <v>93</v>
      </c>
    </row>
    <row r="20" spans="1:17" s="23" customFormat="1" ht="21.95" customHeight="1">
      <c r="A20" s="22">
        <v>15</v>
      </c>
      <c r="B20" s="24" t="s">
        <v>34</v>
      </c>
      <c r="C20" s="24">
        <v>41</v>
      </c>
      <c r="D20" s="22">
        <v>39</v>
      </c>
      <c r="E20" s="22"/>
      <c r="F20" s="64">
        <v>3</v>
      </c>
      <c r="G20" s="64"/>
      <c r="H20" s="60">
        <f t="shared" si="6"/>
        <v>42</v>
      </c>
      <c r="I20" s="22">
        <v>1150</v>
      </c>
      <c r="J20" s="48">
        <f t="shared" si="1"/>
        <v>27.38095238095238</v>
      </c>
      <c r="K20" s="48">
        <f t="shared" si="7"/>
        <v>52.655677655677657</v>
      </c>
      <c r="L20" s="57">
        <v>53</v>
      </c>
      <c r="M20" s="47">
        <v>24</v>
      </c>
      <c r="N20" s="48">
        <f t="shared" si="2"/>
        <v>1.75</v>
      </c>
      <c r="O20" s="48">
        <f t="shared" si="8"/>
        <v>52.800000000000004</v>
      </c>
      <c r="P20" s="57">
        <v>53</v>
      </c>
      <c r="Q20" s="28"/>
    </row>
    <row r="21" spans="1:17" s="23" customFormat="1" ht="21.95" customHeight="1">
      <c r="A21" s="22">
        <v>16</v>
      </c>
      <c r="B21" s="24" t="s">
        <v>24</v>
      </c>
      <c r="C21" s="24">
        <v>83</v>
      </c>
      <c r="D21" s="22">
        <v>80</v>
      </c>
      <c r="E21" s="22">
        <v>14</v>
      </c>
      <c r="F21" s="64">
        <v>6</v>
      </c>
      <c r="G21" s="64"/>
      <c r="H21" s="60">
        <f t="shared" si="6"/>
        <v>100</v>
      </c>
      <c r="I21" s="22">
        <v>2408</v>
      </c>
      <c r="J21" s="48">
        <f t="shared" si="1"/>
        <v>24.08</v>
      </c>
      <c r="K21" s="48">
        <f t="shared" si="7"/>
        <v>110.25641025641026</v>
      </c>
      <c r="L21" s="57">
        <v>111</v>
      </c>
      <c r="M21" s="47">
        <v>48</v>
      </c>
      <c r="N21" s="48">
        <f t="shared" si="2"/>
        <v>2.0833333333333335</v>
      </c>
      <c r="O21" s="48">
        <f t="shared" si="8"/>
        <v>105.60000000000001</v>
      </c>
      <c r="P21" s="57">
        <v>106</v>
      </c>
      <c r="Q21" s="28" t="s">
        <v>102</v>
      </c>
    </row>
    <row r="22" spans="1:17" s="23" customFormat="1" ht="21.95" customHeight="1">
      <c r="A22" s="22">
        <v>17</v>
      </c>
      <c r="B22" s="61" t="s">
        <v>37</v>
      </c>
      <c r="C22" s="24">
        <v>39</v>
      </c>
      <c r="D22" s="22">
        <v>38</v>
      </c>
      <c r="E22" s="22"/>
      <c r="F22" s="64">
        <v>3</v>
      </c>
      <c r="G22" s="64">
        <v>0</v>
      </c>
      <c r="H22" s="60">
        <f t="shared" si="6"/>
        <v>41</v>
      </c>
      <c r="I22" s="22">
        <v>771</v>
      </c>
      <c r="J22" s="48">
        <f t="shared" si="1"/>
        <v>18.804878048780488</v>
      </c>
      <c r="K22" s="48">
        <f t="shared" si="7"/>
        <v>35.302197802197803</v>
      </c>
      <c r="L22" s="57">
        <v>36</v>
      </c>
      <c r="M22" s="47">
        <v>17</v>
      </c>
      <c r="N22" s="48">
        <f t="shared" si="2"/>
        <v>2.4117647058823528</v>
      </c>
      <c r="O22" s="48">
        <f t="shared" si="8"/>
        <v>37.400000000000006</v>
      </c>
      <c r="P22" s="57">
        <v>38</v>
      </c>
      <c r="Q22" s="62" t="s">
        <v>93</v>
      </c>
    </row>
    <row r="23" spans="1:17" s="23" customFormat="1" ht="21.95" customHeight="1">
      <c r="A23" s="22">
        <v>18</v>
      </c>
      <c r="B23" s="61" t="s">
        <v>30</v>
      </c>
      <c r="C23" s="24">
        <v>35</v>
      </c>
      <c r="D23" s="22">
        <v>34</v>
      </c>
      <c r="E23" s="22"/>
      <c r="F23" s="64">
        <v>3</v>
      </c>
      <c r="G23" s="64"/>
      <c r="H23" s="60">
        <f t="shared" si="6"/>
        <v>37</v>
      </c>
      <c r="I23" s="22">
        <v>495</v>
      </c>
      <c r="J23" s="48">
        <f t="shared" si="1"/>
        <v>13.378378378378379</v>
      </c>
      <c r="K23" s="48">
        <f t="shared" si="7"/>
        <v>22.664835164835164</v>
      </c>
      <c r="L23" s="57">
        <v>23</v>
      </c>
      <c r="M23" s="47">
        <v>12</v>
      </c>
      <c r="N23" s="48">
        <f t="shared" si="2"/>
        <v>3.0833333333333335</v>
      </c>
      <c r="O23" s="48">
        <f t="shared" si="8"/>
        <v>26.400000000000002</v>
      </c>
      <c r="P23" s="57">
        <v>27</v>
      </c>
      <c r="Q23" s="62" t="s">
        <v>93</v>
      </c>
    </row>
    <row r="24" spans="1:17" s="23" customFormat="1" ht="21.95" customHeight="1">
      <c r="A24" s="22">
        <v>19</v>
      </c>
      <c r="B24" s="61" t="s">
        <v>21</v>
      </c>
      <c r="C24" s="24">
        <v>49</v>
      </c>
      <c r="D24" s="22">
        <v>49</v>
      </c>
      <c r="E24" s="22"/>
      <c r="F24" s="64">
        <v>4</v>
      </c>
      <c r="G24" s="64"/>
      <c r="H24" s="60">
        <f t="shared" si="6"/>
        <v>53</v>
      </c>
      <c r="I24" s="22">
        <v>1010</v>
      </c>
      <c r="J24" s="48">
        <f>I24/H24</f>
        <v>19.056603773584907</v>
      </c>
      <c r="K24" s="48">
        <f t="shared" si="7"/>
        <v>46.245421245421248</v>
      </c>
      <c r="L24" s="57">
        <v>47</v>
      </c>
      <c r="M24" s="47">
        <v>23</v>
      </c>
      <c r="N24" s="48">
        <f t="shared" si="2"/>
        <v>2.3043478260869565</v>
      </c>
      <c r="O24" s="48">
        <f t="shared" si="8"/>
        <v>50.6</v>
      </c>
      <c r="P24" s="57">
        <v>51</v>
      </c>
      <c r="Q24" s="62" t="s">
        <v>93</v>
      </c>
    </row>
    <row r="25" spans="1:17" s="23" customFormat="1" ht="21.95" customHeight="1">
      <c r="A25" s="22">
        <v>20</v>
      </c>
      <c r="B25" s="24" t="s">
        <v>31</v>
      </c>
      <c r="C25" s="24">
        <v>61</v>
      </c>
      <c r="D25" s="22">
        <v>61</v>
      </c>
      <c r="E25" s="22"/>
      <c r="F25" s="64">
        <v>3</v>
      </c>
      <c r="G25" s="64"/>
      <c r="H25" s="60">
        <f t="shared" si="6"/>
        <v>64</v>
      </c>
      <c r="I25" s="22">
        <v>1733</v>
      </c>
      <c r="J25" s="48">
        <f t="shared" si="1"/>
        <v>27.078125</v>
      </c>
      <c r="K25" s="48">
        <f t="shared" si="7"/>
        <v>79.349816849816847</v>
      </c>
      <c r="L25" s="57">
        <v>80</v>
      </c>
      <c r="M25" s="47">
        <v>33</v>
      </c>
      <c r="N25" s="48">
        <f t="shared" si="2"/>
        <v>1.9393939393939394</v>
      </c>
      <c r="O25" s="48">
        <f t="shared" si="8"/>
        <v>72.600000000000009</v>
      </c>
      <c r="P25" s="57">
        <v>73</v>
      </c>
      <c r="Q25" s="28"/>
    </row>
    <row r="26" spans="1:17" s="23" customFormat="1" ht="21.95" customHeight="1">
      <c r="A26" s="22">
        <v>21</v>
      </c>
      <c r="B26" s="61" t="s">
        <v>32</v>
      </c>
      <c r="C26" s="24">
        <v>39</v>
      </c>
      <c r="D26" s="22">
        <v>39</v>
      </c>
      <c r="E26" s="22"/>
      <c r="F26" s="64">
        <v>3</v>
      </c>
      <c r="G26" s="64"/>
      <c r="H26" s="60">
        <f t="shared" si="6"/>
        <v>42</v>
      </c>
      <c r="I26" s="22">
        <v>868</v>
      </c>
      <c r="J26" s="48">
        <f t="shared" si="1"/>
        <v>20.666666666666668</v>
      </c>
      <c r="K26" s="48">
        <f t="shared" si="7"/>
        <v>39.743589743589745</v>
      </c>
      <c r="L26" s="57">
        <v>40</v>
      </c>
      <c r="M26" s="47">
        <v>18</v>
      </c>
      <c r="N26" s="48">
        <f t="shared" si="2"/>
        <v>2.3333333333333335</v>
      </c>
      <c r="O26" s="48">
        <f t="shared" si="8"/>
        <v>39.6</v>
      </c>
      <c r="P26" s="57">
        <v>40</v>
      </c>
      <c r="Q26" s="62" t="s">
        <v>93</v>
      </c>
    </row>
    <row r="27" spans="1:17" s="23" customFormat="1" ht="21.95" customHeight="1">
      <c r="A27" s="22">
        <v>22</v>
      </c>
      <c r="B27" s="61" t="s">
        <v>33</v>
      </c>
      <c r="C27" s="24">
        <v>69</v>
      </c>
      <c r="D27" s="22">
        <v>64</v>
      </c>
      <c r="E27" s="22"/>
      <c r="F27" s="64">
        <v>5</v>
      </c>
      <c r="G27" s="64"/>
      <c r="H27" s="60">
        <f t="shared" si="6"/>
        <v>69</v>
      </c>
      <c r="I27" s="22">
        <v>1467</v>
      </c>
      <c r="J27" s="48">
        <f t="shared" si="1"/>
        <v>21.260869565217391</v>
      </c>
      <c r="K27" s="48">
        <f t="shared" si="7"/>
        <v>67.170329670329664</v>
      </c>
      <c r="L27" s="57">
        <v>68</v>
      </c>
      <c r="M27" s="47">
        <v>30</v>
      </c>
      <c r="N27" s="48">
        <f t="shared" si="2"/>
        <v>2.2999999999999998</v>
      </c>
      <c r="O27" s="48">
        <f t="shared" si="8"/>
        <v>66</v>
      </c>
      <c r="P27" s="57">
        <v>66</v>
      </c>
      <c r="Q27" s="62" t="s">
        <v>93</v>
      </c>
    </row>
    <row r="28" spans="1:17" s="23" customFormat="1" ht="21.95" customHeight="1">
      <c r="A28" s="22">
        <v>23</v>
      </c>
      <c r="B28" s="24" t="s">
        <v>72</v>
      </c>
      <c r="C28" s="24">
        <v>47</v>
      </c>
      <c r="D28" s="22">
        <v>42</v>
      </c>
      <c r="E28" s="22"/>
      <c r="F28" s="64">
        <v>1</v>
      </c>
      <c r="G28" s="64"/>
      <c r="H28" s="60">
        <f t="shared" si="6"/>
        <v>43</v>
      </c>
      <c r="I28" s="22">
        <v>1454</v>
      </c>
      <c r="J28" s="48">
        <f t="shared" si="1"/>
        <v>33.813953488372093</v>
      </c>
      <c r="K28" s="48">
        <f t="shared" si="7"/>
        <v>66.575091575091577</v>
      </c>
      <c r="L28" s="57">
        <v>67</v>
      </c>
      <c r="M28" s="47">
        <v>30</v>
      </c>
      <c r="N28" s="48">
        <f t="shared" si="2"/>
        <v>1.4333333333333333</v>
      </c>
      <c r="O28" s="48">
        <f t="shared" si="8"/>
        <v>66</v>
      </c>
      <c r="P28" s="57">
        <v>66</v>
      </c>
      <c r="Q28" s="28"/>
    </row>
    <row r="29" spans="1:17" s="23" customFormat="1" ht="21.95" customHeight="1">
      <c r="A29" s="22">
        <v>24</v>
      </c>
      <c r="B29" s="24" t="s">
        <v>41</v>
      </c>
      <c r="C29" s="24">
        <v>50</v>
      </c>
      <c r="D29" s="22">
        <v>44</v>
      </c>
      <c r="E29" s="22"/>
      <c r="F29" s="64">
        <v>3</v>
      </c>
      <c r="G29" s="64"/>
      <c r="H29" s="60">
        <f t="shared" si="6"/>
        <v>47</v>
      </c>
      <c r="I29" s="22">
        <v>1141</v>
      </c>
      <c r="J29" s="48">
        <f t="shared" si="1"/>
        <v>24.276595744680851</v>
      </c>
      <c r="K29" s="48">
        <f t="shared" si="7"/>
        <v>52.243589743589745</v>
      </c>
      <c r="L29" s="57">
        <v>53</v>
      </c>
      <c r="M29" s="47">
        <v>22</v>
      </c>
      <c r="N29" s="48">
        <f t="shared" si="2"/>
        <v>2.1363636363636362</v>
      </c>
      <c r="O29" s="48">
        <f t="shared" si="8"/>
        <v>48.400000000000006</v>
      </c>
      <c r="P29" s="57">
        <v>49</v>
      </c>
      <c r="Q29" s="28"/>
    </row>
    <row r="30" spans="1:17" s="26" customFormat="1" ht="21.95" customHeight="1">
      <c r="A30" s="22"/>
      <c r="B30" s="55" t="s">
        <v>71</v>
      </c>
      <c r="C30" s="55">
        <f>SUM(C14:C29)</f>
        <v>718</v>
      </c>
      <c r="D30" s="55">
        <f t="shared" ref="D30:I30" si="9">SUM(D14:D29)</f>
        <v>682</v>
      </c>
      <c r="E30" s="55"/>
      <c r="F30" s="55">
        <f t="shared" si="9"/>
        <v>47</v>
      </c>
      <c r="G30" s="55">
        <f t="shared" si="9"/>
        <v>0</v>
      </c>
      <c r="H30" s="55">
        <f>SUM(H14:H29)</f>
        <v>766</v>
      </c>
      <c r="I30" s="55">
        <f t="shared" si="9"/>
        <v>16728</v>
      </c>
      <c r="J30" s="56">
        <f t="shared" si="1"/>
        <v>21.838120104438641</v>
      </c>
      <c r="K30" s="56"/>
      <c r="L30" s="56"/>
      <c r="M30" s="59">
        <f>SUM(M14:M29)</f>
        <v>349</v>
      </c>
      <c r="N30" s="56">
        <f t="shared" si="2"/>
        <v>2.1948424068767909</v>
      </c>
      <c r="O30" s="56"/>
      <c r="P30" s="57"/>
      <c r="Q30" s="58"/>
    </row>
    <row r="31" spans="1:17" s="23" customFormat="1" ht="21.95" customHeight="1">
      <c r="A31" s="22">
        <v>25</v>
      </c>
      <c r="B31" s="24" t="s">
        <v>39</v>
      </c>
      <c r="C31" s="24">
        <v>41</v>
      </c>
      <c r="D31" s="22">
        <v>39</v>
      </c>
      <c r="E31" s="22"/>
      <c r="F31" s="64">
        <v>5</v>
      </c>
      <c r="G31" s="64"/>
      <c r="H31" s="60">
        <f>SUM(D31:G31)</f>
        <v>44</v>
      </c>
      <c r="I31" s="22">
        <v>360</v>
      </c>
      <c r="J31" s="48">
        <f>I31/H31</f>
        <v>8.1818181818181817</v>
      </c>
      <c r="K31" s="48">
        <f>I31/10.51</f>
        <v>34.253092293054237</v>
      </c>
      <c r="L31" s="57">
        <v>53</v>
      </c>
      <c r="M31" s="47">
        <v>12</v>
      </c>
      <c r="N31" s="48">
        <f t="shared" si="2"/>
        <v>3.6666666666666665</v>
      </c>
      <c r="O31" s="48">
        <f>M31*2.69</f>
        <v>32.28</v>
      </c>
      <c r="P31" s="57">
        <v>33</v>
      </c>
      <c r="Q31" s="28" t="s">
        <v>92</v>
      </c>
    </row>
    <row r="32" spans="1:17" s="23" customFormat="1" ht="21.95" customHeight="1">
      <c r="A32" s="22">
        <v>26</v>
      </c>
      <c r="B32" s="24" t="s">
        <v>40</v>
      </c>
      <c r="C32" s="24">
        <v>19</v>
      </c>
      <c r="D32" s="22">
        <v>18</v>
      </c>
      <c r="E32" s="22">
        <v>1</v>
      </c>
      <c r="F32" s="64">
        <v>0</v>
      </c>
      <c r="G32" s="64"/>
      <c r="H32" s="60">
        <f t="shared" ref="H32:H34" si="10">SUM(D32:G32)</f>
        <v>19</v>
      </c>
      <c r="I32" s="22">
        <v>138</v>
      </c>
      <c r="J32" s="48">
        <f t="shared" si="1"/>
        <v>7.2631578947368425</v>
      </c>
      <c r="K32" s="48">
        <f t="shared" ref="K32:K34" si="11">I32/10.51</f>
        <v>13.13035204567079</v>
      </c>
      <c r="L32" s="57">
        <v>20</v>
      </c>
      <c r="M32" s="47">
        <v>5</v>
      </c>
      <c r="N32" s="48">
        <f t="shared" si="2"/>
        <v>3.8</v>
      </c>
      <c r="O32" s="48">
        <f t="shared" ref="O32:O34" si="12">M32*2.69</f>
        <v>13.45</v>
      </c>
      <c r="P32" s="57">
        <v>14</v>
      </c>
      <c r="Q32" s="28" t="s">
        <v>104</v>
      </c>
    </row>
    <row r="33" spans="1:17" s="23" customFormat="1" ht="21.95" customHeight="1">
      <c r="A33" s="22">
        <v>27</v>
      </c>
      <c r="B33" s="24" t="s">
        <v>54</v>
      </c>
      <c r="C33" s="24">
        <v>7</v>
      </c>
      <c r="D33" s="22">
        <v>7</v>
      </c>
      <c r="E33" s="22"/>
      <c r="F33" s="64"/>
      <c r="G33" s="64"/>
      <c r="H33" s="60">
        <f t="shared" si="10"/>
        <v>7</v>
      </c>
      <c r="I33" s="22">
        <v>167</v>
      </c>
      <c r="J33" s="48">
        <f>I33/H33</f>
        <v>23.857142857142858</v>
      </c>
      <c r="K33" s="48">
        <f t="shared" si="11"/>
        <v>15.889628924833492</v>
      </c>
      <c r="L33" s="57">
        <v>16</v>
      </c>
      <c r="M33" s="47">
        <v>6</v>
      </c>
      <c r="N33" s="48">
        <f>H33/M33</f>
        <v>1.1666666666666667</v>
      </c>
      <c r="O33" s="48">
        <f t="shared" si="12"/>
        <v>16.14</v>
      </c>
      <c r="P33" s="57">
        <v>17</v>
      </c>
      <c r="Q33" s="28"/>
    </row>
    <row r="34" spans="1:17" s="23" customFormat="1" ht="21.95" customHeight="1">
      <c r="A34" s="22">
        <v>28</v>
      </c>
      <c r="B34" s="24" t="s">
        <v>56</v>
      </c>
      <c r="C34" s="24">
        <v>7</v>
      </c>
      <c r="D34" s="22">
        <v>7</v>
      </c>
      <c r="E34" s="22"/>
      <c r="F34" s="64"/>
      <c r="G34" s="64">
        <v>1</v>
      </c>
      <c r="H34" s="60">
        <f t="shared" si="10"/>
        <v>8</v>
      </c>
      <c r="I34" s="22">
        <v>144</v>
      </c>
      <c r="J34" s="48">
        <f>I34/H34</f>
        <v>18</v>
      </c>
      <c r="K34" s="48">
        <f t="shared" si="11"/>
        <v>13.701236917221694</v>
      </c>
      <c r="L34" s="57">
        <v>14</v>
      </c>
      <c r="M34" s="47">
        <v>6</v>
      </c>
      <c r="N34" s="48">
        <f>H34/M34</f>
        <v>1.3333333333333333</v>
      </c>
      <c r="O34" s="48">
        <f t="shared" si="12"/>
        <v>16.14</v>
      </c>
      <c r="P34" s="57">
        <v>17</v>
      </c>
      <c r="Q34" s="28"/>
    </row>
    <row r="35" spans="1:17" s="26" customFormat="1" ht="21.95" customHeight="1">
      <c r="A35" s="22"/>
      <c r="B35" s="55" t="s">
        <v>85</v>
      </c>
      <c r="C35" s="55">
        <f>SUM(C31:C34)</f>
        <v>74</v>
      </c>
      <c r="D35" s="55">
        <f t="shared" ref="D35:G35" si="13">SUM(D31:D34)</f>
        <v>71</v>
      </c>
      <c r="E35" s="55"/>
      <c r="F35" s="55">
        <f t="shared" si="13"/>
        <v>5</v>
      </c>
      <c r="G35" s="55">
        <f t="shared" si="13"/>
        <v>1</v>
      </c>
      <c r="H35" s="55">
        <f>SUM(H31:H34)</f>
        <v>78</v>
      </c>
      <c r="I35" s="55">
        <f t="shared" ref="I35" si="14">SUM(I31:I34)</f>
        <v>809</v>
      </c>
      <c r="J35" s="56">
        <f t="shared" si="1"/>
        <v>10.371794871794872</v>
      </c>
      <c r="K35" s="56"/>
      <c r="L35" s="56"/>
      <c r="M35" s="59">
        <f>SUM(M31:M34)</f>
        <v>29</v>
      </c>
      <c r="N35" s="56">
        <f>H35/M35</f>
        <v>2.6896551724137931</v>
      </c>
      <c r="O35" s="56"/>
      <c r="P35" s="56"/>
      <c r="Q35" s="58"/>
    </row>
    <row r="36" spans="1:17" s="23" customFormat="1" ht="21.95" customHeight="1">
      <c r="A36" s="22">
        <v>29</v>
      </c>
      <c r="B36" s="61" t="s">
        <v>42</v>
      </c>
      <c r="C36" s="24">
        <v>30</v>
      </c>
      <c r="D36" s="22">
        <v>29</v>
      </c>
      <c r="E36" s="22"/>
      <c r="F36" s="64">
        <v>3</v>
      </c>
      <c r="G36" s="64"/>
      <c r="H36" s="60">
        <f>SUM(D36:G36)</f>
        <v>32</v>
      </c>
      <c r="I36" s="22">
        <v>425</v>
      </c>
      <c r="J36" s="48">
        <f>I36/H36</f>
        <v>13.28125</v>
      </c>
      <c r="K36" s="48">
        <f>I36/14.55</f>
        <v>29.209621993127147</v>
      </c>
      <c r="L36" s="57">
        <v>30</v>
      </c>
      <c r="M36" s="47">
        <v>12</v>
      </c>
      <c r="N36" s="48">
        <f t="shared" si="2"/>
        <v>2.6666666666666665</v>
      </c>
      <c r="O36" s="48">
        <f>M36*2.34</f>
        <v>28.08</v>
      </c>
      <c r="P36" s="57">
        <v>29</v>
      </c>
      <c r="Q36" s="62" t="s">
        <v>93</v>
      </c>
    </row>
    <row r="37" spans="1:17" s="23" customFormat="1" ht="21.95" customHeight="1">
      <c r="A37" s="22">
        <v>30</v>
      </c>
      <c r="B37" s="24" t="s">
        <v>43</v>
      </c>
      <c r="C37" s="24">
        <v>26</v>
      </c>
      <c r="D37" s="22">
        <v>24</v>
      </c>
      <c r="E37" s="22">
        <v>6</v>
      </c>
      <c r="F37" s="64">
        <v>1</v>
      </c>
      <c r="G37" s="64"/>
      <c r="H37" s="60">
        <f t="shared" ref="H37:H44" si="15">SUM(D37:G37)</f>
        <v>31</v>
      </c>
      <c r="I37" s="22">
        <v>486</v>
      </c>
      <c r="J37" s="48">
        <f t="shared" si="1"/>
        <v>15.67741935483871</v>
      </c>
      <c r="K37" s="48">
        <f t="shared" ref="K37:K44" si="16">I37/14.55</f>
        <v>33.402061855670098</v>
      </c>
      <c r="L37" s="57">
        <v>34</v>
      </c>
      <c r="M37" s="47">
        <v>12</v>
      </c>
      <c r="N37" s="48">
        <f t="shared" si="2"/>
        <v>2.5833333333333335</v>
      </c>
      <c r="O37" s="48">
        <f t="shared" ref="O37:O44" si="17">M37*2.34</f>
        <v>28.08</v>
      </c>
      <c r="P37" s="57">
        <v>29</v>
      </c>
      <c r="Q37" s="28" t="s">
        <v>105</v>
      </c>
    </row>
    <row r="38" spans="1:17" s="23" customFormat="1" ht="21.95" customHeight="1">
      <c r="A38" s="22">
        <v>31</v>
      </c>
      <c r="B38" s="24" t="s">
        <v>44</v>
      </c>
      <c r="C38" s="24">
        <v>26</v>
      </c>
      <c r="D38" s="22">
        <v>23</v>
      </c>
      <c r="E38" s="22">
        <v>8</v>
      </c>
      <c r="F38" s="64">
        <v>2</v>
      </c>
      <c r="G38" s="64"/>
      <c r="H38" s="60">
        <f t="shared" si="15"/>
        <v>33</v>
      </c>
      <c r="I38" s="22">
        <v>493</v>
      </c>
      <c r="J38" s="48">
        <f t="shared" si="1"/>
        <v>14.939393939393939</v>
      </c>
      <c r="K38" s="48">
        <f t="shared" si="16"/>
        <v>33.883161512027492</v>
      </c>
      <c r="L38" s="57">
        <v>34</v>
      </c>
      <c r="M38" s="47">
        <v>14</v>
      </c>
      <c r="N38" s="48">
        <f t="shared" si="2"/>
        <v>2.3571428571428572</v>
      </c>
      <c r="O38" s="48">
        <f t="shared" si="17"/>
        <v>32.76</v>
      </c>
      <c r="P38" s="57">
        <v>33</v>
      </c>
      <c r="Q38" s="28" t="s">
        <v>106</v>
      </c>
    </row>
    <row r="39" spans="1:17" s="23" customFormat="1" ht="21.95" customHeight="1">
      <c r="A39" s="22">
        <v>32</v>
      </c>
      <c r="B39" s="24" t="s">
        <v>45</v>
      </c>
      <c r="C39" s="24">
        <v>14</v>
      </c>
      <c r="D39" s="22">
        <v>13</v>
      </c>
      <c r="E39" s="22"/>
      <c r="F39" s="64">
        <v>1</v>
      </c>
      <c r="G39" s="64"/>
      <c r="H39" s="60">
        <f t="shared" si="15"/>
        <v>14</v>
      </c>
      <c r="I39" s="22">
        <v>157</v>
      </c>
      <c r="J39" s="48">
        <f t="shared" si="1"/>
        <v>11.214285714285714</v>
      </c>
      <c r="K39" s="48">
        <f t="shared" si="16"/>
        <v>10.790378006872851</v>
      </c>
      <c r="L39" s="57">
        <v>11</v>
      </c>
      <c r="M39" s="47">
        <v>6</v>
      </c>
      <c r="N39" s="48">
        <f t="shared" si="2"/>
        <v>2.3333333333333335</v>
      </c>
      <c r="O39" s="48">
        <f t="shared" si="17"/>
        <v>14.04</v>
      </c>
      <c r="P39" s="57">
        <v>15</v>
      </c>
      <c r="Q39" s="28" t="s">
        <v>92</v>
      </c>
    </row>
    <row r="40" spans="1:17" s="23" customFormat="1" ht="21.95" customHeight="1">
      <c r="A40" s="22">
        <v>33</v>
      </c>
      <c r="B40" s="24" t="s">
        <v>49</v>
      </c>
      <c r="C40" s="24">
        <v>12</v>
      </c>
      <c r="D40" s="22">
        <v>12</v>
      </c>
      <c r="E40" s="22"/>
      <c r="F40" s="64">
        <v>3</v>
      </c>
      <c r="G40" s="64">
        <v>2</v>
      </c>
      <c r="H40" s="60">
        <f t="shared" si="15"/>
        <v>17</v>
      </c>
      <c r="I40" s="22">
        <v>228</v>
      </c>
      <c r="J40" s="48">
        <f t="shared" si="1"/>
        <v>13.411764705882353</v>
      </c>
      <c r="K40" s="48">
        <f t="shared" si="16"/>
        <v>15.670103092783505</v>
      </c>
      <c r="L40" s="57">
        <v>16</v>
      </c>
      <c r="M40" s="47">
        <v>7</v>
      </c>
      <c r="N40" s="48">
        <f t="shared" si="2"/>
        <v>2.4285714285714284</v>
      </c>
      <c r="O40" s="48">
        <f t="shared" si="17"/>
        <v>16.38</v>
      </c>
      <c r="P40" s="57">
        <v>17</v>
      </c>
      <c r="Q40" s="28" t="s">
        <v>92</v>
      </c>
    </row>
    <row r="41" spans="1:17" s="23" customFormat="1" ht="21.95" customHeight="1">
      <c r="A41" s="22">
        <v>34</v>
      </c>
      <c r="B41" s="24" t="s">
        <v>58</v>
      </c>
      <c r="C41" s="24">
        <v>12</v>
      </c>
      <c r="D41" s="22">
        <v>11</v>
      </c>
      <c r="E41" s="22"/>
      <c r="F41" s="64">
        <v>2</v>
      </c>
      <c r="G41" s="64">
        <v>8</v>
      </c>
      <c r="H41" s="60">
        <f t="shared" si="15"/>
        <v>21</v>
      </c>
      <c r="I41" s="22">
        <v>276</v>
      </c>
      <c r="J41" s="48">
        <f t="shared" si="1"/>
        <v>13.142857142857142</v>
      </c>
      <c r="K41" s="48">
        <f t="shared" si="16"/>
        <v>18.969072164948454</v>
      </c>
      <c r="L41" s="57">
        <v>19</v>
      </c>
      <c r="M41" s="47">
        <v>9</v>
      </c>
      <c r="N41" s="48">
        <f t="shared" si="2"/>
        <v>2.3333333333333335</v>
      </c>
      <c r="O41" s="48">
        <f t="shared" si="17"/>
        <v>21.06</v>
      </c>
      <c r="P41" s="57">
        <v>22</v>
      </c>
      <c r="Q41" s="28" t="s">
        <v>92</v>
      </c>
    </row>
    <row r="42" spans="1:17" s="23" customFormat="1" ht="21.95" customHeight="1">
      <c r="A42" s="22">
        <v>35</v>
      </c>
      <c r="B42" s="24" t="s">
        <v>51</v>
      </c>
      <c r="C42" s="24">
        <v>25</v>
      </c>
      <c r="D42" s="22">
        <v>24</v>
      </c>
      <c r="E42" s="22"/>
      <c r="F42" s="64">
        <v>5</v>
      </c>
      <c r="G42" s="64">
        <v>15</v>
      </c>
      <c r="H42" s="60">
        <f t="shared" si="15"/>
        <v>44</v>
      </c>
      <c r="I42" s="22">
        <v>719</v>
      </c>
      <c r="J42" s="48">
        <f t="shared" si="1"/>
        <v>16.34090909090909</v>
      </c>
      <c r="K42" s="48">
        <f t="shared" si="16"/>
        <v>49.415807560137452</v>
      </c>
      <c r="L42" s="57">
        <v>50</v>
      </c>
      <c r="M42" s="47">
        <v>19</v>
      </c>
      <c r="N42" s="48">
        <f t="shared" si="2"/>
        <v>2.3157894736842106</v>
      </c>
      <c r="O42" s="48">
        <f t="shared" si="17"/>
        <v>44.459999999999994</v>
      </c>
      <c r="P42" s="57">
        <v>45</v>
      </c>
      <c r="Q42" s="28"/>
    </row>
    <row r="43" spans="1:17" s="23" customFormat="1" ht="21.95" customHeight="1">
      <c r="A43" s="22">
        <v>36</v>
      </c>
      <c r="B43" s="24" t="s">
        <v>52</v>
      </c>
      <c r="C43" s="24">
        <v>12</v>
      </c>
      <c r="D43" s="22">
        <v>10</v>
      </c>
      <c r="E43" s="22"/>
      <c r="F43" s="64"/>
      <c r="G43" s="64">
        <v>1</v>
      </c>
      <c r="H43" s="60">
        <f t="shared" si="15"/>
        <v>11</v>
      </c>
      <c r="I43" s="22">
        <v>130</v>
      </c>
      <c r="J43" s="48">
        <f t="shared" si="1"/>
        <v>11.818181818181818</v>
      </c>
      <c r="K43" s="48">
        <f t="shared" si="16"/>
        <v>8.934707903780069</v>
      </c>
      <c r="L43" s="57">
        <v>9</v>
      </c>
      <c r="M43" s="47">
        <v>6</v>
      </c>
      <c r="N43" s="48">
        <f t="shared" si="2"/>
        <v>1.8333333333333333</v>
      </c>
      <c r="O43" s="48">
        <f t="shared" si="17"/>
        <v>14.04</v>
      </c>
      <c r="P43" s="57">
        <v>15</v>
      </c>
      <c r="Q43" s="28" t="s">
        <v>92</v>
      </c>
    </row>
    <row r="44" spans="1:17" s="23" customFormat="1" ht="21.95" customHeight="1">
      <c r="A44" s="22">
        <v>37</v>
      </c>
      <c r="B44" s="24" t="s">
        <v>53</v>
      </c>
      <c r="C44" s="24">
        <v>10</v>
      </c>
      <c r="D44" s="22">
        <v>9</v>
      </c>
      <c r="E44" s="22"/>
      <c r="F44" s="64"/>
      <c r="G44" s="64">
        <v>1</v>
      </c>
      <c r="H44" s="60">
        <f t="shared" si="15"/>
        <v>10</v>
      </c>
      <c r="I44" s="22">
        <v>186</v>
      </c>
      <c r="J44" s="48">
        <f t="shared" si="1"/>
        <v>18.600000000000001</v>
      </c>
      <c r="K44" s="48">
        <f t="shared" si="16"/>
        <v>12.783505154639174</v>
      </c>
      <c r="L44" s="57">
        <v>13</v>
      </c>
      <c r="M44" s="47">
        <v>6</v>
      </c>
      <c r="N44" s="48">
        <f t="shared" si="2"/>
        <v>1.6666666666666667</v>
      </c>
      <c r="O44" s="48">
        <f t="shared" si="17"/>
        <v>14.04</v>
      </c>
      <c r="P44" s="57">
        <v>15</v>
      </c>
      <c r="Q44" s="28"/>
    </row>
    <row r="45" spans="1:17" s="26" customFormat="1" ht="21.95" customHeight="1">
      <c r="A45" s="22"/>
      <c r="B45" s="55" t="s">
        <v>70</v>
      </c>
      <c r="C45" s="55">
        <f>SUM(C36:C44)</f>
        <v>167</v>
      </c>
      <c r="D45" s="55">
        <f t="shared" ref="D45:I45" si="18">SUM(D36:D44)</f>
        <v>155</v>
      </c>
      <c r="E45" s="55"/>
      <c r="F45" s="55">
        <f t="shared" si="18"/>
        <v>17</v>
      </c>
      <c r="G45" s="55">
        <f t="shared" si="18"/>
        <v>27</v>
      </c>
      <c r="H45" s="55">
        <f>SUM(H36:H44)</f>
        <v>213</v>
      </c>
      <c r="I45" s="55">
        <f t="shared" si="18"/>
        <v>3100</v>
      </c>
      <c r="J45" s="56">
        <f t="shared" si="1"/>
        <v>14.553990610328638</v>
      </c>
      <c r="K45" s="56"/>
      <c r="L45" s="56"/>
      <c r="M45" s="59">
        <f>SUM(M36:M44)</f>
        <v>91</v>
      </c>
      <c r="N45" s="56">
        <f t="shared" si="2"/>
        <v>2.3406593406593408</v>
      </c>
      <c r="O45" s="56"/>
      <c r="P45" s="56"/>
      <c r="Q45" s="58"/>
    </row>
    <row r="46" spans="1:17" s="33" customFormat="1" ht="21.95" customHeight="1">
      <c r="B46" s="49"/>
      <c r="C46" s="50"/>
      <c r="D46" s="50"/>
      <c r="E46" s="50"/>
      <c r="F46" s="50"/>
      <c r="G46" s="50"/>
      <c r="H46" s="50"/>
      <c r="I46" s="50"/>
      <c r="J46" s="51"/>
      <c r="K46" s="51"/>
      <c r="L46" s="51"/>
      <c r="M46" s="52"/>
      <c r="N46" s="51"/>
      <c r="O46" s="51"/>
      <c r="P46" s="51"/>
      <c r="Q46" s="53"/>
    </row>
    <row r="83" spans="1:17" s="23" customFormat="1" ht="21.95" customHeight="1">
      <c r="A83" s="23">
        <v>38</v>
      </c>
      <c r="B83" s="63" t="s">
        <v>13</v>
      </c>
      <c r="C83" s="24">
        <v>4</v>
      </c>
      <c r="D83" s="22">
        <v>4</v>
      </c>
      <c r="E83" s="22"/>
      <c r="F83" s="22"/>
      <c r="G83" s="22"/>
      <c r="H83" s="64">
        <f t="shared" ref="H83:H97" si="19">D83+F83+G83</f>
        <v>4</v>
      </c>
      <c r="I83" s="22">
        <v>0</v>
      </c>
      <c r="J83" s="48">
        <f t="shared" ref="J83:J97" si="20">I83/H83</f>
        <v>0</v>
      </c>
      <c r="K83" s="48"/>
      <c r="L83" s="48"/>
      <c r="M83" s="47">
        <v>0</v>
      </c>
      <c r="N83" s="48"/>
      <c r="O83" s="48"/>
      <c r="P83" s="48"/>
      <c r="Q83" s="28"/>
    </row>
    <row r="84" spans="1:17" s="23" customFormat="1" ht="21.95" customHeight="1">
      <c r="A84" s="23">
        <v>39</v>
      </c>
      <c r="B84" s="63" t="s">
        <v>15</v>
      </c>
      <c r="C84" s="24">
        <v>29</v>
      </c>
      <c r="D84" s="22">
        <v>29</v>
      </c>
      <c r="E84" s="22"/>
      <c r="F84" s="22">
        <v>1</v>
      </c>
      <c r="G84" s="22"/>
      <c r="H84" s="64">
        <f t="shared" si="19"/>
        <v>30</v>
      </c>
      <c r="I84" s="22">
        <v>0</v>
      </c>
      <c r="J84" s="48">
        <f t="shared" si="20"/>
        <v>0</v>
      </c>
      <c r="K84" s="48"/>
      <c r="L84" s="48"/>
      <c r="M84" s="47">
        <v>0</v>
      </c>
      <c r="N84" s="48"/>
      <c r="O84" s="48"/>
      <c r="P84" s="48"/>
      <c r="Q84" s="28"/>
    </row>
    <row r="85" spans="1:17" s="23" customFormat="1" ht="21.95" customHeight="1">
      <c r="B85" s="24" t="s">
        <v>16</v>
      </c>
      <c r="C85" s="24">
        <v>20</v>
      </c>
      <c r="D85" s="22">
        <v>17</v>
      </c>
      <c r="E85" s="22"/>
      <c r="F85" s="22"/>
      <c r="G85" s="22"/>
      <c r="H85" s="64">
        <f t="shared" si="19"/>
        <v>17</v>
      </c>
      <c r="I85" s="22"/>
      <c r="J85" s="48">
        <f t="shared" si="20"/>
        <v>0</v>
      </c>
      <c r="K85" s="48"/>
      <c r="L85" s="48"/>
      <c r="M85" s="47"/>
      <c r="N85" s="48"/>
      <c r="O85" s="48"/>
      <c r="P85" s="48"/>
      <c r="Q85" s="28"/>
    </row>
    <row r="86" spans="1:17" s="23" customFormat="1" ht="21.95" customHeight="1">
      <c r="A86" s="23">
        <v>40</v>
      </c>
      <c r="B86" s="25" t="s">
        <v>18</v>
      </c>
      <c r="C86" s="25">
        <v>33</v>
      </c>
      <c r="D86" s="64">
        <v>32</v>
      </c>
      <c r="E86" s="64"/>
      <c r="F86" s="64">
        <v>1</v>
      </c>
      <c r="G86" s="64"/>
      <c r="H86" s="64">
        <f t="shared" si="19"/>
        <v>33</v>
      </c>
      <c r="I86" s="64"/>
      <c r="J86" s="48">
        <f t="shared" si="20"/>
        <v>0</v>
      </c>
      <c r="K86" s="48"/>
      <c r="L86" s="48"/>
      <c r="M86" s="46"/>
      <c r="N86" s="48"/>
      <c r="O86" s="48"/>
      <c r="P86" s="48"/>
      <c r="Q86" s="29"/>
    </row>
    <row r="87" spans="1:17" s="23" customFormat="1" ht="21.95" customHeight="1">
      <c r="A87" s="23">
        <v>41</v>
      </c>
      <c r="B87" s="25" t="s">
        <v>19</v>
      </c>
      <c r="C87" s="25">
        <v>21</v>
      </c>
      <c r="D87" s="64">
        <v>20</v>
      </c>
      <c r="E87" s="64"/>
      <c r="F87" s="64">
        <v>1</v>
      </c>
      <c r="G87" s="64"/>
      <c r="H87" s="64">
        <f t="shared" si="19"/>
        <v>21</v>
      </c>
      <c r="I87" s="64">
        <v>0</v>
      </c>
      <c r="J87" s="48">
        <f t="shared" si="20"/>
        <v>0</v>
      </c>
      <c r="K87" s="48"/>
      <c r="L87" s="48"/>
      <c r="M87" s="46">
        <v>0</v>
      </c>
      <c r="N87" s="48"/>
      <c r="O87" s="48"/>
      <c r="P87" s="48"/>
      <c r="Q87" s="29"/>
    </row>
    <row r="88" spans="1:17" s="23" customFormat="1" ht="21.95" customHeight="1">
      <c r="A88" s="23">
        <v>42</v>
      </c>
      <c r="B88" s="25" t="s">
        <v>20</v>
      </c>
      <c r="C88" s="25">
        <v>20</v>
      </c>
      <c r="D88" s="64">
        <v>19</v>
      </c>
      <c r="E88" s="64"/>
      <c r="F88" s="64">
        <v>1</v>
      </c>
      <c r="G88" s="64"/>
      <c r="H88" s="64">
        <f t="shared" si="19"/>
        <v>20</v>
      </c>
      <c r="I88" s="64">
        <v>0</v>
      </c>
      <c r="J88" s="48">
        <f t="shared" si="20"/>
        <v>0</v>
      </c>
      <c r="K88" s="48"/>
      <c r="L88" s="48"/>
      <c r="M88" s="46">
        <v>0</v>
      </c>
      <c r="N88" s="48"/>
      <c r="O88" s="48"/>
      <c r="P88" s="48"/>
      <c r="Q88" s="29"/>
    </row>
    <row r="89" spans="1:17" s="23" customFormat="1" ht="21.95" customHeight="1">
      <c r="A89" s="23">
        <v>43</v>
      </c>
      <c r="B89" s="25" t="s">
        <v>23</v>
      </c>
      <c r="C89" s="25">
        <v>22</v>
      </c>
      <c r="D89" s="64">
        <v>19</v>
      </c>
      <c r="E89" s="64"/>
      <c r="F89" s="64"/>
      <c r="G89" s="64"/>
      <c r="H89" s="64">
        <f t="shared" si="19"/>
        <v>19</v>
      </c>
      <c r="I89" s="64">
        <v>73</v>
      </c>
      <c r="J89" s="48">
        <f t="shared" si="20"/>
        <v>3.8421052631578947</v>
      </c>
      <c r="K89" s="48"/>
      <c r="L89" s="48"/>
      <c r="M89" s="46">
        <v>8</v>
      </c>
      <c r="N89" s="48">
        <f>H89/M89</f>
        <v>2.375</v>
      </c>
      <c r="O89" s="48"/>
      <c r="P89" s="48"/>
      <c r="Q89" s="29"/>
    </row>
    <row r="90" spans="1:17" s="23" customFormat="1" ht="21.95" customHeight="1">
      <c r="A90" s="23">
        <v>44</v>
      </c>
      <c r="B90" s="63" t="s">
        <v>26</v>
      </c>
      <c r="C90" s="24">
        <v>13</v>
      </c>
      <c r="D90" s="22">
        <v>12</v>
      </c>
      <c r="E90" s="22"/>
      <c r="F90" s="64"/>
      <c r="G90" s="64"/>
      <c r="H90" s="64">
        <f t="shared" si="19"/>
        <v>12</v>
      </c>
      <c r="I90" s="22">
        <v>0</v>
      </c>
      <c r="J90" s="48">
        <f t="shared" si="20"/>
        <v>0</v>
      </c>
      <c r="K90" s="48"/>
      <c r="L90" s="48"/>
      <c r="M90" s="47">
        <v>0</v>
      </c>
      <c r="N90" s="48"/>
      <c r="O90" s="48"/>
      <c r="P90" s="48"/>
      <c r="Q90" s="28"/>
    </row>
    <row r="91" spans="1:17" s="23" customFormat="1" ht="21.95" customHeight="1">
      <c r="A91" s="23">
        <v>45</v>
      </c>
      <c r="B91" s="63" t="s">
        <v>36</v>
      </c>
      <c r="C91" s="24">
        <v>15</v>
      </c>
      <c r="D91" s="22">
        <v>14</v>
      </c>
      <c r="E91" s="22"/>
      <c r="F91" s="64"/>
      <c r="G91" s="64"/>
      <c r="H91" s="64">
        <f t="shared" si="19"/>
        <v>14</v>
      </c>
      <c r="I91" s="22">
        <v>0</v>
      </c>
      <c r="J91" s="48">
        <f t="shared" si="20"/>
        <v>0</v>
      </c>
      <c r="K91" s="48"/>
      <c r="L91" s="48"/>
      <c r="M91" s="47">
        <v>0</v>
      </c>
      <c r="N91" s="48"/>
      <c r="O91" s="48"/>
      <c r="P91" s="48"/>
      <c r="Q91" s="28"/>
    </row>
    <row r="92" spans="1:17" s="23" customFormat="1" ht="21.95" customHeight="1">
      <c r="A92" s="23">
        <v>46</v>
      </c>
      <c r="B92" s="63" t="s">
        <v>25</v>
      </c>
      <c r="C92" s="24">
        <v>27</v>
      </c>
      <c r="D92" s="22">
        <v>16</v>
      </c>
      <c r="E92" s="22"/>
      <c r="F92" s="64"/>
      <c r="G92" s="64"/>
      <c r="H92" s="64">
        <f t="shared" si="19"/>
        <v>16</v>
      </c>
      <c r="I92" s="22">
        <v>0</v>
      </c>
      <c r="J92" s="48">
        <f t="shared" si="20"/>
        <v>0</v>
      </c>
      <c r="K92" s="48"/>
      <c r="L92" s="48"/>
      <c r="M92" s="47">
        <v>0</v>
      </c>
      <c r="N92" s="48"/>
      <c r="O92" s="48"/>
      <c r="P92" s="48"/>
      <c r="Q92" s="28"/>
    </row>
    <row r="93" spans="1:17" s="23" customFormat="1" ht="21.95" customHeight="1">
      <c r="A93" s="23">
        <v>47</v>
      </c>
      <c r="B93" s="63" t="s">
        <v>47</v>
      </c>
      <c r="C93" s="24">
        <v>9</v>
      </c>
      <c r="D93" s="22">
        <v>9</v>
      </c>
      <c r="E93" s="22"/>
      <c r="F93" s="64">
        <v>1</v>
      </c>
      <c r="G93" s="64"/>
      <c r="H93" s="64">
        <f t="shared" si="19"/>
        <v>10</v>
      </c>
      <c r="I93" s="22">
        <v>0</v>
      </c>
      <c r="J93" s="48">
        <f t="shared" si="20"/>
        <v>0</v>
      </c>
      <c r="K93" s="48"/>
      <c r="L93" s="48"/>
      <c r="M93" s="47">
        <v>0</v>
      </c>
      <c r="N93" s="48"/>
      <c r="O93" s="48"/>
      <c r="P93" s="48"/>
      <c r="Q93" s="28"/>
    </row>
    <row r="94" spans="1:17" s="23" customFormat="1" ht="21.95" customHeight="1">
      <c r="A94" s="23">
        <v>48</v>
      </c>
      <c r="B94" s="63" t="s">
        <v>46</v>
      </c>
      <c r="C94" s="24">
        <v>16</v>
      </c>
      <c r="D94" s="22">
        <v>15</v>
      </c>
      <c r="E94" s="22"/>
      <c r="F94" s="64"/>
      <c r="G94" s="64"/>
      <c r="H94" s="64">
        <f t="shared" si="19"/>
        <v>15</v>
      </c>
      <c r="I94" s="22">
        <v>0</v>
      </c>
      <c r="J94" s="48">
        <f t="shared" si="20"/>
        <v>0</v>
      </c>
      <c r="K94" s="48"/>
      <c r="L94" s="48"/>
      <c r="M94" s="47">
        <v>0</v>
      </c>
      <c r="N94" s="48"/>
      <c r="O94" s="48"/>
      <c r="P94" s="48"/>
      <c r="Q94" s="28"/>
    </row>
    <row r="95" spans="1:17" s="23" customFormat="1" ht="21.95" customHeight="1">
      <c r="A95" s="23">
        <v>49</v>
      </c>
      <c r="B95" s="24" t="s">
        <v>48</v>
      </c>
      <c r="C95" s="24">
        <v>6</v>
      </c>
      <c r="D95" s="22">
        <v>6</v>
      </c>
      <c r="E95" s="22"/>
      <c r="F95" s="64"/>
      <c r="G95" s="64"/>
      <c r="H95" s="64">
        <f t="shared" si="19"/>
        <v>6</v>
      </c>
      <c r="I95" s="22">
        <v>0</v>
      </c>
      <c r="J95" s="48">
        <f t="shared" si="20"/>
        <v>0</v>
      </c>
      <c r="K95" s="48"/>
      <c r="L95" s="48"/>
      <c r="M95" s="47">
        <v>0</v>
      </c>
      <c r="N95" s="48"/>
      <c r="O95" s="48"/>
      <c r="P95" s="48"/>
      <c r="Q95" s="28"/>
    </row>
    <row r="96" spans="1:17" s="23" customFormat="1" ht="21.95" customHeight="1">
      <c r="A96" s="23">
        <v>50</v>
      </c>
      <c r="B96" s="24" t="s">
        <v>55</v>
      </c>
      <c r="C96" s="24">
        <v>7</v>
      </c>
      <c r="D96" s="22">
        <v>7</v>
      </c>
      <c r="E96" s="22"/>
      <c r="F96" s="64"/>
      <c r="G96" s="64"/>
      <c r="H96" s="64">
        <f t="shared" si="19"/>
        <v>7</v>
      </c>
      <c r="I96" s="22">
        <v>0</v>
      </c>
      <c r="J96" s="48">
        <f t="shared" si="20"/>
        <v>0</v>
      </c>
      <c r="K96" s="48"/>
      <c r="L96" s="48"/>
      <c r="M96" s="47">
        <v>0</v>
      </c>
      <c r="N96" s="48"/>
      <c r="O96" s="48"/>
      <c r="P96" s="48"/>
      <c r="Q96" s="28"/>
    </row>
    <row r="97" spans="1:17" s="23" customFormat="1" ht="21.95" customHeight="1">
      <c r="A97" s="23">
        <v>51</v>
      </c>
      <c r="B97" s="24" t="s">
        <v>57</v>
      </c>
      <c r="C97" s="24">
        <v>6</v>
      </c>
      <c r="D97" s="22">
        <v>6</v>
      </c>
      <c r="E97" s="22"/>
      <c r="F97" s="64"/>
      <c r="G97" s="64"/>
      <c r="H97" s="64">
        <f t="shared" si="19"/>
        <v>6</v>
      </c>
      <c r="I97" s="22">
        <v>0</v>
      </c>
      <c r="J97" s="48">
        <f t="shared" si="20"/>
        <v>0</v>
      </c>
      <c r="K97" s="48"/>
      <c r="L97" s="48"/>
      <c r="M97" s="47">
        <v>0</v>
      </c>
      <c r="N97" s="48"/>
      <c r="O97" s="48"/>
      <c r="P97" s="48"/>
      <c r="Q97" s="28"/>
    </row>
  </sheetData>
  <mergeCells count="13">
    <mergeCell ref="A3:A4"/>
    <mergeCell ref="B3:B4"/>
    <mergeCell ref="C3:C4"/>
    <mergeCell ref="D3:D4"/>
    <mergeCell ref="E3:E4"/>
    <mergeCell ref="I3:L3"/>
    <mergeCell ref="M3:P3"/>
    <mergeCell ref="Q3:Q4"/>
    <mergeCell ref="B1:Q1"/>
    <mergeCell ref="I2:Q2"/>
    <mergeCell ref="F3:F4"/>
    <mergeCell ref="G3:G4"/>
    <mergeCell ref="H3:H4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15"/>
  <sheetViews>
    <sheetView workbookViewId="0">
      <selection activeCell="A14" sqref="A14:XFD14"/>
    </sheetView>
  </sheetViews>
  <sheetFormatPr defaultRowHeight="13.5"/>
  <cols>
    <col min="1" max="1" width="34.5" style="16" customWidth="1"/>
    <col min="2" max="2" width="12" style="19" customWidth="1"/>
    <col min="3" max="3" width="11.875" style="16" customWidth="1"/>
    <col min="4" max="4" width="7" style="16" customWidth="1"/>
    <col min="5" max="5" width="6.5" style="16" customWidth="1"/>
    <col min="6" max="6" width="9.75" style="16" customWidth="1"/>
    <col min="7" max="7" width="6.5" style="16" customWidth="1"/>
    <col min="8" max="8" width="6.375" style="16" customWidth="1"/>
    <col min="9" max="9" width="6.5" style="16" customWidth="1"/>
    <col min="10" max="10" width="6.125" style="16" customWidth="1"/>
    <col min="11" max="11" width="11.25" style="16" customWidth="1"/>
    <col min="12" max="13" width="8.875" style="16" customWidth="1"/>
    <col min="14" max="16384" width="9" style="16"/>
  </cols>
  <sheetData>
    <row r="1" spans="1:13" ht="25.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2.75" customHeight="1">
      <c r="A2" s="2"/>
      <c r="B2" s="2"/>
      <c r="C2" s="2"/>
      <c r="D2" s="2"/>
      <c r="E2" s="2"/>
      <c r="F2" s="2"/>
      <c r="G2" s="123"/>
      <c r="H2" s="123"/>
      <c r="I2" s="123"/>
      <c r="J2" s="123"/>
      <c r="K2" s="123"/>
      <c r="L2" s="16">
        <v>2019.12</v>
      </c>
    </row>
    <row r="3" spans="1:13" s="18" customFormat="1" ht="75" customHeight="1">
      <c r="A3" s="3" t="s">
        <v>1</v>
      </c>
      <c r="B3" s="3" t="s">
        <v>2</v>
      </c>
      <c r="C3" s="3" t="s">
        <v>60</v>
      </c>
      <c r="D3" s="3" t="s">
        <v>3</v>
      </c>
      <c r="E3" s="3" t="s">
        <v>61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61</v>
      </c>
      <c r="K3" s="4" t="s">
        <v>63</v>
      </c>
      <c r="L3" s="4" t="s">
        <v>62</v>
      </c>
      <c r="M3" s="17" t="s">
        <v>64</v>
      </c>
    </row>
    <row r="4" spans="1:13" s="12" customFormat="1" ht="21.95" customHeight="1">
      <c r="A4" s="5" t="s">
        <v>8</v>
      </c>
      <c r="B4" s="5">
        <v>103</v>
      </c>
      <c r="C4" s="5">
        <v>100</v>
      </c>
      <c r="D4" s="6"/>
      <c r="E4" s="6"/>
      <c r="F4" s="6">
        <f>B4-C4+D4-E4</f>
        <v>3</v>
      </c>
      <c r="G4" s="6">
        <v>1</v>
      </c>
      <c r="H4" s="6"/>
      <c r="I4" s="6"/>
      <c r="J4" s="6"/>
      <c r="K4" s="6">
        <f>F4+G4+H4+I4+J4</f>
        <v>4</v>
      </c>
      <c r="L4" s="11"/>
      <c r="M4" s="11">
        <f>K4+L4</f>
        <v>4</v>
      </c>
    </row>
    <row r="5" spans="1:13" s="12" customFormat="1" ht="21.95" customHeight="1">
      <c r="A5" s="5" t="s">
        <v>9</v>
      </c>
      <c r="B5" s="5">
        <v>113</v>
      </c>
      <c r="C5" s="5">
        <v>110</v>
      </c>
      <c r="D5" s="6"/>
      <c r="E5" s="6"/>
      <c r="F5" s="6">
        <f t="shared" ref="F5:F14" si="0">B5-C5+D5-E5</f>
        <v>3</v>
      </c>
      <c r="G5" s="6"/>
      <c r="H5" s="6"/>
      <c r="I5" s="6"/>
      <c r="J5" s="6"/>
      <c r="K5" s="6">
        <f t="shared" ref="K5:K14" si="1">F5+G5+H5+I5+J5</f>
        <v>3</v>
      </c>
      <c r="L5" s="11">
        <v>1</v>
      </c>
      <c r="M5" s="11">
        <f t="shared" ref="M5:M14" si="2">K5+L5</f>
        <v>4</v>
      </c>
    </row>
    <row r="6" spans="1:13" s="12" customFormat="1" ht="21.95" customHeight="1">
      <c r="A6" s="5" t="s">
        <v>10</v>
      </c>
      <c r="B6" s="5">
        <v>186</v>
      </c>
      <c r="C6" s="5">
        <v>185</v>
      </c>
      <c r="D6" s="6"/>
      <c r="E6" s="6"/>
      <c r="F6" s="6">
        <f t="shared" si="0"/>
        <v>1</v>
      </c>
      <c r="G6" s="6"/>
      <c r="H6" s="6"/>
      <c r="I6" s="6"/>
      <c r="J6" s="6"/>
      <c r="K6" s="6">
        <f t="shared" si="1"/>
        <v>1</v>
      </c>
      <c r="L6" s="11">
        <v>1</v>
      </c>
      <c r="M6" s="11">
        <f t="shared" si="2"/>
        <v>2</v>
      </c>
    </row>
    <row r="7" spans="1:13" s="12" customFormat="1" ht="21.95" customHeight="1">
      <c r="A7" s="5" t="s">
        <v>11</v>
      </c>
      <c r="B7" s="5">
        <v>57</v>
      </c>
      <c r="C7" s="5">
        <v>53</v>
      </c>
      <c r="D7" s="6"/>
      <c r="E7" s="6"/>
      <c r="F7" s="6">
        <f t="shared" si="0"/>
        <v>4</v>
      </c>
      <c r="G7" s="6"/>
      <c r="H7" s="6"/>
      <c r="I7" s="6"/>
      <c r="J7" s="6"/>
      <c r="K7" s="6">
        <f t="shared" si="1"/>
        <v>4</v>
      </c>
      <c r="L7" s="11"/>
      <c r="M7" s="11">
        <f t="shared" si="2"/>
        <v>4</v>
      </c>
    </row>
    <row r="8" spans="1:13" s="12" customFormat="1" ht="21.95" customHeight="1">
      <c r="A8" s="5" t="s">
        <v>12</v>
      </c>
      <c r="B8" s="5">
        <v>165</v>
      </c>
      <c r="C8" s="5">
        <v>162</v>
      </c>
      <c r="D8" s="6"/>
      <c r="E8" s="6"/>
      <c r="F8" s="6">
        <f t="shared" si="0"/>
        <v>3</v>
      </c>
      <c r="G8" s="6"/>
      <c r="H8" s="6"/>
      <c r="I8" s="6">
        <v>1</v>
      </c>
      <c r="J8" s="6"/>
      <c r="K8" s="6">
        <f t="shared" si="1"/>
        <v>4</v>
      </c>
      <c r="L8" s="11">
        <v>4</v>
      </c>
      <c r="M8" s="11">
        <f t="shared" si="2"/>
        <v>8</v>
      </c>
    </row>
    <row r="9" spans="1:13" s="12" customFormat="1" ht="21.95" customHeight="1">
      <c r="A9" s="5" t="s">
        <v>13</v>
      </c>
      <c r="B9" s="5">
        <v>4</v>
      </c>
      <c r="C9" s="5">
        <v>4</v>
      </c>
      <c r="D9" s="6"/>
      <c r="E9" s="6"/>
      <c r="F9" s="6">
        <f t="shared" si="0"/>
        <v>0</v>
      </c>
      <c r="G9" s="6"/>
      <c r="H9" s="6"/>
      <c r="I9" s="6"/>
      <c r="J9" s="6"/>
      <c r="K9" s="6">
        <f t="shared" si="1"/>
        <v>0</v>
      </c>
      <c r="L9" s="11"/>
      <c r="M9" s="11">
        <f t="shared" si="2"/>
        <v>0</v>
      </c>
    </row>
    <row r="10" spans="1:13" s="12" customFormat="1" ht="21.95" customHeight="1">
      <c r="A10" s="5" t="s">
        <v>14</v>
      </c>
      <c r="B10" s="5">
        <v>125</v>
      </c>
      <c r="C10" s="5">
        <v>121</v>
      </c>
      <c r="D10" s="6"/>
      <c r="E10" s="6"/>
      <c r="F10" s="6">
        <f t="shared" si="0"/>
        <v>4</v>
      </c>
      <c r="G10" s="6">
        <v>1</v>
      </c>
      <c r="H10" s="6"/>
      <c r="I10" s="6"/>
      <c r="J10" s="6"/>
      <c r="K10" s="6">
        <f t="shared" si="1"/>
        <v>5</v>
      </c>
      <c r="L10" s="11">
        <v>4</v>
      </c>
      <c r="M10" s="11">
        <f t="shared" si="2"/>
        <v>9</v>
      </c>
    </row>
    <row r="11" spans="1:13" s="14" customFormat="1" ht="21.95" customHeight="1">
      <c r="A11" s="5" t="s">
        <v>15</v>
      </c>
      <c r="B11" s="5">
        <v>29</v>
      </c>
      <c r="C11" s="5">
        <v>29</v>
      </c>
      <c r="D11" s="5"/>
      <c r="E11" s="5"/>
      <c r="F11" s="5">
        <f t="shared" si="0"/>
        <v>0</v>
      </c>
      <c r="G11" s="5"/>
      <c r="H11" s="5"/>
      <c r="I11" s="5"/>
      <c r="J11" s="5"/>
      <c r="K11" s="6">
        <f t="shared" si="1"/>
        <v>0</v>
      </c>
      <c r="L11" s="13">
        <v>1</v>
      </c>
      <c r="M11" s="11">
        <f t="shared" si="2"/>
        <v>1</v>
      </c>
    </row>
    <row r="12" spans="1:13" s="14" customFormat="1" ht="21.95" customHeight="1">
      <c r="A12" s="5" t="s">
        <v>16</v>
      </c>
      <c r="B12" s="5">
        <v>20</v>
      </c>
      <c r="C12" s="5">
        <v>16</v>
      </c>
      <c r="D12" s="5"/>
      <c r="E12" s="5"/>
      <c r="F12" s="5">
        <f t="shared" si="0"/>
        <v>4</v>
      </c>
      <c r="G12" s="5"/>
      <c r="H12" s="5"/>
      <c r="I12" s="5"/>
      <c r="J12" s="5">
        <v>-1</v>
      </c>
      <c r="K12" s="6">
        <f t="shared" si="1"/>
        <v>3</v>
      </c>
      <c r="L12" s="13"/>
      <c r="M12" s="11">
        <f t="shared" si="2"/>
        <v>3</v>
      </c>
    </row>
    <row r="13" spans="1:13" s="12" customFormat="1" ht="21.95" customHeight="1">
      <c r="A13" s="5" t="s">
        <v>17</v>
      </c>
      <c r="B13" s="5">
        <v>139</v>
      </c>
      <c r="C13" s="5">
        <v>137</v>
      </c>
      <c r="D13" s="6"/>
      <c r="E13" s="6">
        <v>-1</v>
      </c>
      <c r="F13" s="6">
        <f t="shared" si="0"/>
        <v>3</v>
      </c>
      <c r="G13" s="6">
        <v>1</v>
      </c>
      <c r="H13" s="6"/>
      <c r="I13" s="6"/>
      <c r="J13" s="6"/>
      <c r="K13" s="6">
        <f t="shared" si="1"/>
        <v>4</v>
      </c>
      <c r="L13" s="11">
        <v>2</v>
      </c>
      <c r="M13" s="11">
        <f t="shared" si="2"/>
        <v>6</v>
      </c>
    </row>
    <row r="14" spans="1:13" s="12" customFormat="1" ht="21.95" customHeight="1">
      <c r="A14" s="5" t="s">
        <v>50</v>
      </c>
      <c r="B14" s="5">
        <v>63</v>
      </c>
      <c r="C14" s="5">
        <v>62</v>
      </c>
      <c r="D14" s="6"/>
      <c r="E14" s="6"/>
      <c r="F14" s="6">
        <f t="shared" si="0"/>
        <v>1</v>
      </c>
      <c r="G14" s="6"/>
      <c r="H14" s="6"/>
      <c r="I14" s="6"/>
      <c r="J14" s="6"/>
      <c r="K14" s="6">
        <f t="shared" si="1"/>
        <v>1</v>
      </c>
      <c r="L14" s="11"/>
      <c r="M14" s="11">
        <f t="shared" si="2"/>
        <v>1</v>
      </c>
    </row>
    <row r="15" spans="1:13" s="12" customFormat="1" ht="21.95" customHeight="1">
      <c r="A15" s="3" t="s">
        <v>59</v>
      </c>
      <c r="B15" s="7">
        <f>SUM(B4:B13)</f>
        <v>941</v>
      </c>
      <c r="C15" s="7">
        <f>SUM(C4:C13)</f>
        <v>917</v>
      </c>
      <c r="D15" s="7"/>
      <c r="E15" s="7"/>
      <c r="F15" s="7">
        <f>SUM(F4:F14)</f>
        <v>26</v>
      </c>
      <c r="G15" s="7">
        <f>SUM(G4:G13)</f>
        <v>3</v>
      </c>
      <c r="H15" s="7">
        <f>SUM(H4:H13)</f>
        <v>0</v>
      </c>
      <c r="I15" s="7">
        <f>SUM(I4:I13)</f>
        <v>1</v>
      </c>
      <c r="J15" s="7"/>
      <c r="K15" s="6">
        <f>SUM(K4:K14)</f>
        <v>29</v>
      </c>
      <c r="L15" s="11">
        <f>SUM(L4:L13)</f>
        <v>13</v>
      </c>
      <c r="M15" s="11">
        <f>SUM(M4:M14)</f>
        <v>42</v>
      </c>
    </row>
  </sheetData>
  <mergeCells count="2">
    <mergeCell ref="G2:K2"/>
    <mergeCell ref="A1:M1"/>
  </mergeCells>
  <phoneticPr fontId="1" type="noConversion"/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K15"/>
  <sheetViews>
    <sheetView workbookViewId="0">
      <selection activeCell="M12" sqref="M12"/>
    </sheetView>
  </sheetViews>
  <sheetFormatPr defaultRowHeight="13.5"/>
  <cols>
    <col min="1" max="1" width="34.5" style="8" customWidth="1"/>
    <col min="2" max="2" width="12" style="15" customWidth="1"/>
    <col min="3" max="3" width="11.875" style="8" customWidth="1"/>
    <col min="4" max="4" width="7" style="8" customWidth="1"/>
    <col min="5" max="5" width="6.5" style="8" customWidth="1"/>
    <col min="6" max="6" width="9.75" style="8" customWidth="1"/>
    <col min="7" max="7" width="9.125" style="8" customWidth="1"/>
    <col min="8" max="8" width="6.125" style="8" customWidth="1"/>
    <col min="9" max="9" width="12.875" style="8" customWidth="1"/>
    <col min="10" max="10" width="12" style="8" customWidth="1"/>
    <col min="11" max="11" width="12.25" style="8" customWidth="1"/>
    <col min="12" max="16384" width="9" style="8"/>
  </cols>
  <sheetData>
    <row r="1" spans="1:11" ht="25.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2.75" customHeight="1">
      <c r="A2" s="2"/>
      <c r="B2" s="2"/>
      <c r="C2" s="2"/>
      <c r="D2" s="2"/>
      <c r="E2" s="2"/>
      <c r="F2" s="2"/>
      <c r="G2" s="123"/>
      <c r="H2" s="123"/>
      <c r="I2" s="123"/>
      <c r="J2" s="8">
        <v>2019.12</v>
      </c>
    </row>
    <row r="3" spans="1:11" s="10" customFormat="1" ht="75" customHeight="1">
      <c r="A3" s="3" t="s">
        <v>1</v>
      </c>
      <c r="B3" s="3" t="s">
        <v>2</v>
      </c>
      <c r="C3" s="3" t="s">
        <v>60</v>
      </c>
      <c r="D3" s="3" t="s">
        <v>3</v>
      </c>
      <c r="E3" s="3" t="s">
        <v>61</v>
      </c>
      <c r="F3" s="3" t="s">
        <v>4</v>
      </c>
      <c r="G3" s="3" t="s">
        <v>65</v>
      </c>
      <c r="H3" s="3" t="s">
        <v>61</v>
      </c>
      <c r="I3" s="4" t="s">
        <v>63</v>
      </c>
      <c r="J3" s="4" t="s">
        <v>62</v>
      </c>
      <c r="K3" s="9" t="s">
        <v>64</v>
      </c>
    </row>
    <row r="4" spans="1:11" s="12" customFormat="1" ht="21.95" customHeight="1">
      <c r="A4" s="5" t="s">
        <v>8</v>
      </c>
      <c r="B4" s="5">
        <v>103</v>
      </c>
      <c r="C4" s="5">
        <v>100</v>
      </c>
      <c r="D4" s="6"/>
      <c r="E4" s="6"/>
      <c r="F4" s="6">
        <f>B4-C4+D4-E4</f>
        <v>3</v>
      </c>
      <c r="G4" s="6">
        <v>1</v>
      </c>
      <c r="H4" s="6"/>
      <c r="I4" s="6">
        <f>F4+G4+H4</f>
        <v>4</v>
      </c>
      <c r="J4" s="11"/>
      <c r="K4" s="11">
        <f>I4+J4</f>
        <v>4</v>
      </c>
    </row>
    <row r="5" spans="1:11" s="12" customFormat="1" ht="21.95" customHeight="1">
      <c r="A5" s="5" t="s">
        <v>9</v>
      </c>
      <c r="B5" s="5">
        <v>113</v>
      </c>
      <c r="C5" s="5">
        <v>110</v>
      </c>
      <c r="D5" s="6"/>
      <c r="E5" s="6"/>
      <c r="F5" s="6">
        <f t="shared" ref="F5:F14" si="0">B5-C5+D5-E5</f>
        <v>3</v>
      </c>
      <c r="G5" s="6"/>
      <c r="H5" s="6"/>
      <c r="I5" s="6">
        <f t="shared" ref="I5:I13" si="1">F5+G5+H5</f>
        <v>3</v>
      </c>
      <c r="J5" s="11"/>
      <c r="K5" s="11">
        <f t="shared" ref="K5:K13" si="2">I5+J5</f>
        <v>3</v>
      </c>
    </row>
    <row r="6" spans="1:11" s="12" customFormat="1" ht="21.95" customHeight="1">
      <c r="A6" s="5" t="s">
        <v>10</v>
      </c>
      <c r="B6" s="5">
        <v>186</v>
      </c>
      <c r="C6" s="5">
        <v>185</v>
      </c>
      <c r="D6" s="6"/>
      <c r="E6" s="6"/>
      <c r="F6" s="6">
        <f t="shared" si="0"/>
        <v>1</v>
      </c>
      <c r="G6" s="6"/>
      <c r="H6" s="6"/>
      <c r="I6" s="6">
        <f t="shared" si="1"/>
        <v>1</v>
      </c>
      <c r="J6" s="11">
        <v>1</v>
      </c>
      <c r="K6" s="11">
        <f t="shared" si="2"/>
        <v>2</v>
      </c>
    </row>
    <row r="7" spans="1:11" s="12" customFormat="1" ht="21.95" customHeight="1">
      <c r="A7" s="5" t="s">
        <v>11</v>
      </c>
      <c r="B7" s="5">
        <v>57</v>
      </c>
      <c r="C7" s="5">
        <v>53</v>
      </c>
      <c r="D7" s="6"/>
      <c r="E7" s="6"/>
      <c r="F7" s="6">
        <f t="shared" si="0"/>
        <v>4</v>
      </c>
      <c r="G7" s="6"/>
      <c r="H7" s="6"/>
      <c r="I7" s="6">
        <f t="shared" si="1"/>
        <v>4</v>
      </c>
      <c r="J7" s="11"/>
      <c r="K7" s="11">
        <f t="shared" si="2"/>
        <v>4</v>
      </c>
    </row>
    <row r="8" spans="1:11" s="12" customFormat="1" ht="21.95" customHeight="1">
      <c r="A8" s="5" t="s">
        <v>12</v>
      </c>
      <c r="B8" s="5">
        <v>165</v>
      </c>
      <c r="C8" s="5">
        <v>162</v>
      </c>
      <c r="D8" s="6"/>
      <c r="E8" s="6"/>
      <c r="F8" s="6">
        <f t="shared" si="0"/>
        <v>3</v>
      </c>
      <c r="G8" s="6"/>
      <c r="H8" s="6"/>
      <c r="I8" s="6">
        <f t="shared" si="1"/>
        <v>3</v>
      </c>
      <c r="J8" s="11"/>
      <c r="K8" s="11">
        <f t="shared" si="2"/>
        <v>3</v>
      </c>
    </row>
    <row r="9" spans="1:11" s="12" customFormat="1" ht="21.95" customHeight="1">
      <c r="A9" s="5" t="s">
        <v>13</v>
      </c>
      <c r="B9" s="5">
        <v>4</v>
      </c>
      <c r="C9" s="5">
        <v>4</v>
      </c>
      <c r="D9" s="6"/>
      <c r="E9" s="6"/>
      <c r="F9" s="6">
        <f t="shared" si="0"/>
        <v>0</v>
      </c>
      <c r="G9" s="6"/>
      <c r="H9" s="6"/>
      <c r="I9" s="6">
        <f t="shared" si="1"/>
        <v>0</v>
      </c>
      <c r="J9" s="11"/>
      <c r="K9" s="11">
        <f t="shared" si="2"/>
        <v>0</v>
      </c>
    </row>
    <row r="10" spans="1:11" s="12" customFormat="1" ht="21.95" customHeight="1">
      <c r="A10" s="5" t="s">
        <v>14</v>
      </c>
      <c r="B10" s="5">
        <v>125</v>
      </c>
      <c r="C10" s="5">
        <v>121</v>
      </c>
      <c r="D10" s="6"/>
      <c r="E10" s="6"/>
      <c r="F10" s="6">
        <f t="shared" si="0"/>
        <v>4</v>
      </c>
      <c r="G10" s="6"/>
      <c r="H10" s="6"/>
      <c r="I10" s="6">
        <f t="shared" si="1"/>
        <v>4</v>
      </c>
      <c r="J10" s="11">
        <v>1</v>
      </c>
      <c r="K10" s="11">
        <f t="shared" si="2"/>
        <v>5</v>
      </c>
    </row>
    <row r="11" spans="1:11" s="14" customFormat="1" ht="21.95" customHeight="1">
      <c r="A11" s="5" t="s">
        <v>15</v>
      </c>
      <c r="B11" s="5">
        <v>29</v>
      </c>
      <c r="C11" s="5">
        <v>29</v>
      </c>
      <c r="D11" s="5"/>
      <c r="E11" s="5"/>
      <c r="F11" s="5">
        <f t="shared" si="0"/>
        <v>0</v>
      </c>
      <c r="G11" s="5"/>
      <c r="H11" s="5"/>
      <c r="I11" s="6">
        <f t="shared" si="1"/>
        <v>0</v>
      </c>
      <c r="J11" s="13"/>
      <c r="K11" s="11">
        <f t="shared" si="2"/>
        <v>0</v>
      </c>
    </row>
    <row r="12" spans="1:11" s="14" customFormat="1" ht="21.95" customHeight="1">
      <c r="A12" s="5" t="s">
        <v>16</v>
      </c>
      <c r="B12" s="5">
        <v>20</v>
      </c>
      <c r="C12" s="5">
        <v>16</v>
      </c>
      <c r="D12" s="5"/>
      <c r="E12" s="5"/>
      <c r="F12" s="5">
        <f t="shared" si="0"/>
        <v>4</v>
      </c>
      <c r="G12" s="5"/>
      <c r="H12" s="5">
        <v>-1</v>
      </c>
      <c r="I12" s="6">
        <f t="shared" si="1"/>
        <v>3</v>
      </c>
      <c r="J12" s="13"/>
      <c r="K12" s="11">
        <f t="shared" si="2"/>
        <v>3</v>
      </c>
    </row>
    <row r="13" spans="1:11" s="12" customFormat="1" ht="21.95" customHeight="1">
      <c r="A13" s="5" t="s">
        <v>17</v>
      </c>
      <c r="B13" s="5">
        <v>139</v>
      </c>
      <c r="C13" s="5">
        <v>137</v>
      </c>
      <c r="D13" s="6"/>
      <c r="E13" s="6">
        <v>-1</v>
      </c>
      <c r="F13" s="6">
        <f t="shared" si="0"/>
        <v>3</v>
      </c>
      <c r="G13" s="6"/>
      <c r="H13" s="6"/>
      <c r="I13" s="6">
        <f t="shared" si="1"/>
        <v>3</v>
      </c>
      <c r="J13" s="11"/>
      <c r="K13" s="11">
        <f t="shared" si="2"/>
        <v>3</v>
      </c>
    </row>
    <row r="14" spans="1:11" s="12" customFormat="1" ht="21.95" customHeight="1">
      <c r="A14" s="5" t="s">
        <v>50</v>
      </c>
      <c r="B14" s="5">
        <v>63</v>
      </c>
      <c r="C14" s="5">
        <v>62</v>
      </c>
      <c r="D14" s="6"/>
      <c r="E14" s="6"/>
      <c r="F14" s="6">
        <f t="shared" si="0"/>
        <v>1</v>
      </c>
      <c r="G14" s="6"/>
      <c r="H14" s="6"/>
      <c r="I14" s="6"/>
      <c r="J14" s="6"/>
      <c r="K14" s="6">
        <f t="shared" ref="K14" si="3">F14+G14+H14+I14+J14</f>
        <v>1</v>
      </c>
    </row>
    <row r="15" spans="1:11" s="12" customFormat="1" ht="21.95" customHeight="1">
      <c r="A15" s="3" t="s">
        <v>59</v>
      </c>
      <c r="B15" s="7">
        <f>SUM(B4:B14)</f>
        <v>1004</v>
      </c>
      <c r="C15" s="7">
        <f>SUM(C4:C14)</f>
        <v>979</v>
      </c>
      <c r="D15" s="7"/>
      <c r="E15" s="7"/>
      <c r="F15" s="7">
        <f>SUM(F4:F14)</f>
        <v>26</v>
      </c>
      <c r="G15" s="7"/>
      <c r="H15" s="7"/>
      <c r="I15" s="6">
        <f>SUM(I4:I14)</f>
        <v>25</v>
      </c>
      <c r="J15" s="11"/>
      <c r="K15" s="11">
        <f>SUM(K4:K14)</f>
        <v>28</v>
      </c>
    </row>
  </sheetData>
  <mergeCells count="2">
    <mergeCell ref="A1:K1"/>
    <mergeCell ref="G2:I2"/>
  </mergeCells>
  <phoneticPr fontId="1" type="noConversion"/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0"/>
  <sheetViews>
    <sheetView zoomScale="110" zoomScaleNormal="110" workbookViewId="0">
      <selection activeCell="L4" sqref="L4"/>
    </sheetView>
  </sheetViews>
  <sheetFormatPr defaultRowHeight="13.5"/>
  <cols>
    <col min="1" max="1" width="27" style="15" customWidth="1"/>
    <col min="2" max="2" width="13.125" style="19" customWidth="1"/>
    <col min="3" max="3" width="11" style="19" customWidth="1"/>
    <col min="4" max="4" width="10.75" style="15" customWidth="1"/>
    <col min="5" max="5" width="6" style="15" customWidth="1"/>
    <col min="6" max="6" width="6.875" style="15" customWidth="1"/>
    <col min="7" max="7" width="9" style="19" customWidth="1"/>
    <col min="8" max="8" width="6.25" style="19" customWidth="1"/>
    <col min="9" max="9" width="6.125" style="19" customWidth="1"/>
    <col min="10" max="16384" width="9" style="15"/>
  </cols>
  <sheetData>
    <row r="1" spans="1:9" ht="24" customHeight="1">
      <c r="A1" s="111" t="s">
        <v>112</v>
      </c>
      <c r="B1" s="111"/>
      <c r="C1" s="111"/>
      <c r="D1" s="111"/>
      <c r="E1" s="111"/>
      <c r="F1" s="111"/>
      <c r="G1" s="111"/>
    </row>
    <row r="2" spans="1:9" ht="20.25" customHeight="1">
      <c r="A2" s="2"/>
      <c r="B2" s="2"/>
      <c r="C2" s="20"/>
      <c r="F2" s="15">
        <v>3.16</v>
      </c>
    </row>
    <row r="3" spans="1:9" s="26" customFormat="1" ht="72" customHeight="1">
      <c r="A3" s="86" t="s">
        <v>1</v>
      </c>
      <c r="B3" s="86" t="s">
        <v>110</v>
      </c>
      <c r="C3" s="100" t="s">
        <v>130</v>
      </c>
      <c r="D3" s="87" t="s">
        <v>109</v>
      </c>
      <c r="E3" s="85" t="s">
        <v>108</v>
      </c>
      <c r="F3" s="85" t="s">
        <v>107</v>
      </c>
      <c r="G3" s="89" t="s">
        <v>111</v>
      </c>
      <c r="H3" s="90" t="s">
        <v>113</v>
      </c>
      <c r="I3" s="90" t="s">
        <v>114</v>
      </c>
    </row>
    <row r="4" spans="1:9" s="23" customFormat="1" ht="21.95" customHeight="1">
      <c r="A4" s="25" t="s">
        <v>9</v>
      </c>
      <c r="B4" s="25">
        <v>113</v>
      </c>
      <c r="C4" s="99">
        <v>112</v>
      </c>
      <c r="D4" s="85">
        <v>1</v>
      </c>
      <c r="E4" s="85"/>
      <c r="F4" s="85"/>
      <c r="G4" s="88">
        <f>B4-C4+D4-E4-F4</f>
        <v>2</v>
      </c>
      <c r="H4" s="22">
        <v>1</v>
      </c>
      <c r="I4" s="22">
        <v>2</v>
      </c>
    </row>
    <row r="5" spans="1:9" s="23" customFormat="1" ht="21.95" customHeight="1">
      <c r="A5" s="25" t="s">
        <v>11</v>
      </c>
      <c r="B5" s="25">
        <v>57</v>
      </c>
      <c r="C5" s="99">
        <v>52</v>
      </c>
      <c r="D5" s="85"/>
      <c r="E5" s="85"/>
      <c r="F5" s="85"/>
      <c r="G5" s="88">
        <f t="shared" ref="G5:G58" si="0">B5-C5+D5-E5-F5</f>
        <v>5</v>
      </c>
      <c r="H5" s="22"/>
      <c r="I5" s="22"/>
    </row>
    <row r="6" spans="1:9" s="23" customFormat="1" ht="21.95" customHeight="1">
      <c r="A6" s="24" t="s">
        <v>8</v>
      </c>
      <c r="B6" s="24">
        <v>103</v>
      </c>
      <c r="C6" s="22">
        <v>96</v>
      </c>
      <c r="D6" s="22">
        <v>1</v>
      </c>
      <c r="E6" s="22"/>
      <c r="F6" s="22">
        <v>6</v>
      </c>
      <c r="G6" s="22">
        <f t="shared" si="0"/>
        <v>2</v>
      </c>
      <c r="H6" s="22">
        <v>1</v>
      </c>
      <c r="I6" s="22">
        <v>2</v>
      </c>
    </row>
    <row r="7" spans="1:9" s="23" customFormat="1" ht="21.95" customHeight="1">
      <c r="A7" s="24" t="s">
        <v>10</v>
      </c>
      <c r="B7" s="24">
        <v>186</v>
      </c>
      <c r="C7" s="22">
        <v>185</v>
      </c>
      <c r="D7" s="22">
        <v>1</v>
      </c>
      <c r="E7" s="22"/>
      <c r="F7" s="22">
        <v>1</v>
      </c>
      <c r="G7" s="22">
        <f t="shared" si="0"/>
        <v>1</v>
      </c>
      <c r="H7" s="22">
        <v>1</v>
      </c>
      <c r="I7" s="22">
        <v>2</v>
      </c>
    </row>
    <row r="8" spans="1:9" s="23" customFormat="1" ht="21.95" customHeight="1">
      <c r="A8" s="24" t="s">
        <v>14</v>
      </c>
      <c r="B8" s="24">
        <v>125</v>
      </c>
      <c r="C8" s="22">
        <v>119</v>
      </c>
      <c r="D8" s="22"/>
      <c r="E8" s="22"/>
      <c r="F8" s="22">
        <v>5</v>
      </c>
      <c r="G8" s="22">
        <f t="shared" si="0"/>
        <v>1</v>
      </c>
      <c r="H8" s="22">
        <v>0</v>
      </c>
      <c r="I8" s="22"/>
    </row>
    <row r="9" spans="1:9" s="23" customFormat="1" ht="21.95" customHeight="1">
      <c r="A9" s="24" t="s">
        <v>17</v>
      </c>
      <c r="B9" s="24">
        <v>139</v>
      </c>
      <c r="C9" s="22">
        <v>137</v>
      </c>
      <c r="D9" s="22"/>
      <c r="E9" s="22"/>
      <c r="F9" s="22">
        <v>1</v>
      </c>
      <c r="G9" s="22">
        <f t="shared" si="0"/>
        <v>1</v>
      </c>
      <c r="H9" s="22">
        <v>1</v>
      </c>
      <c r="I9" s="22"/>
    </row>
    <row r="10" spans="1:9" s="23" customFormat="1" ht="21.95" customHeight="1">
      <c r="A10" s="24" t="s">
        <v>12</v>
      </c>
      <c r="B10" s="24">
        <v>165</v>
      </c>
      <c r="C10" s="22">
        <v>158</v>
      </c>
      <c r="D10" s="22">
        <v>1</v>
      </c>
      <c r="E10" s="22"/>
      <c r="F10" s="22">
        <v>3</v>
      </c>
      <c r="G10" s="22">
        <f t="shared" si="0"/>
        <v>5</v>
      </c>
      <c r="H10" s="22">
        <v>3</v>
      </c>
      <c r="I10" s="22">
        <v>3</v>
      </c>
    </row>
    <row r="11" spans="1:9" s="23" customFormat="1" ht="21.95" customHeight="1">
      <c r="A11" s="24" t="s">
        <v>13</v>
      </c>
      <c r="B11" s="24">
        <v>4</v>
      </c>
      <c r="C11" s="22">
        <v>4</v>
      </c>
      <c r="D11" s="22"/>
      <c r="E11" s="22"/>
      <c r="F11" s="22"/>
      <c r="G11" s="22">
        <f t="shared" si="0"/>
        <v>0</v>
      </c>
      <c r="H11" s="22"/>
      <c r="I11" s="22"/>
    </row>
    <row r="12" spans="1:9" s="23" customFormat="1" ht="21.95" customHeight="1">
      <c r="A12" s="24" t="s">
        <v>15</v>
      </c>
      <c r="B12" s="24">
        <v>29</v>
      </c>
      <c r="C12" s="22">
        <v>29</v>
      </c>
      <c r="D12" s="22"/>
      <c r="E12" s="22"/>
      <c r="F12" s="22"/>
      <c r="G12" s="22">
        <f t="shared" si="0"/>
        <v>0</v>
      </c>
      <c r="H12" s="22"/>
      <c r="I12" s="22"/>
    </row>
    <row r="13" spans="1:9" s="23" customFormat="1" ht="21.95" customHeight="1">
      <c r="A13" s="24" t="s">
        <v>50</v>
      </c>
      <c r="B13" s="24">
        <v>63</v>
      </c>
      <c r="C13" s="22">
        <v>61</v>
      </c>
      <c r="D13" s="22">
        <v>1</v>
      </c>
      <c r="E13" s="22"/>
      <c r="F13" s="22"/>
      <c r="G13" s="22">
        <f t="shared" si="0"/>
        <v>3</v>
      </c>
      <c r="H13" s="22"/>
      <c r="I13" s="22"/>
    </row>
    <row r="14" spans="1:9" s="23" customFormat="1" ht="21.95" customHeight="1">
      <c r="A14" s="24" t="s">
        <v>16</v>
      </c>
      <c r="B14" s="24">
        <v>20</v>
      </c>
      <c r="C14" s="22">
        <v>17</v>
      </c>
      <c r="D14" s="22"/>
      <c r="E14" s="22"/>
      <c r="F14" s="22"/>
      <c r="G14" s="22">
        <f t="shared" si="0"/>
        <v>3</v>
      </c>
      <c r="H14" s="22"/>
      <c r="I14" s="22"/>
    </row>
    <row r="15" spans="1:9" s="26" customFormat="1" ht="21.95" customHeight="1">
      <c r="A15" s="25" t="s">
        <v>67</v>
      </c>
      <c r="B15" s="25">
        <f>SUM(B6:B14)</f>
        <v>834</v>
      </c>
      <c r="C15" s="25">
        <f>SUM(C6:C14)</f>
        <v>806</v>
      </c>
      <c r="D15" s="25">
        <f t="shared" ref="D15:G15" si="1">SUM(D6:D14)</f>
        <v>4</v>
      </c>
      <c r="E15" s="25">
        <f t="shared" si="1"/>
        <v>0</v>
      </c>
      <c r="F15" s="25">
        <f t="shared" si="1"/>
        <v>16</v>
      </c>
      <c r="G15" s="25">
        <f t="shared" si="1"/>
        <v>16</v>
      </c>
      <c r="H15" s="90"/>
      <c r="I15" s="90"/>
    </row>
    <row r="16" spans="1:9" s="23" customFormat="1" ht="21.95" customHeight="1">
      <c r="A16" s="25" t="s">
        <v>18</v>
      </c>
      <c r="B16" s="25">
        <v>33</v>
      </c>
      <c r="C16" s="99">
        <v>31</v>
      </c>
      <c r="D16" s="22">
        <v>1</v>
      </c>
      <c r="E16" s="22"/>
      <c r="F16" s="22"/>
      <c r="G16" s="22">
        <f t="shared" si="0"/>
        <v>3</v>
      </c>
      <c r="H16" s="22"/>
      <c r="I16" s="22"/>
    </row>
    <row r="17" spans="1:9" s="23" customFormat="1" ht="21.95" customHeight="1">
      <c r="A17" s="25" t="s">
        <v>19</v>
      </c>
      <c r="B17" s="37">
        <v>21</v>
      </c>
      <c r="C17" s="99">
        <v>20</v>
      </c>
      <c r="D17" s="22"/>
      <c r="E17" s="22"/>
      <c r="F17" s="22"/>
      <c r="G17" s="22">
        <f t="shared" si="0"/>
        <v>1</v>
      </c>
      <c r="H17" s="22"/>
      <c r="I17" s="22"/>
    </row>
    <row r="18" spans="1:9" s="23" customFormat="1" ht="21.95" customHeight="1">
      <c r="A18" s="25" t="s">
        <v>20</v>
      </c>
      <c r="B18" s="25">
        <v>20</v>
      </c>
      <c r="C18" s="99">
        <v>19</v>
      </c>
      <c r="D18" s="22">
        <v>1</v>
      </c>
      <c r="E18" s="22"/>
      <c r="F18" s="22"/>
      <c r="G18" s="22">
        <f t="shared" si="0"/>
        <v>2</v>
      </c>
      <c r="H18" s="22"/>
      <c r="I18" s="22"/>
    </row>
    <row r="19" spans="1:9" s="23" customFormat="1" ht="21.95" customHeight="1">
      <c r="A19" s="25" t="s">
        <v>23</v>
      </c>
      <c r="B19" s="25">
        <v>22</v>
      </c>
      <c r="C19" s="99">
        <v>19</v>
      </c>
      <c r="D19" s="22">
        <v>2</v>
      </c>
      <c r="E19" s="22">
        <v>3</v>
      </c>
      <c r="F19" s="22"/>
      <c r="G19" s="22">
        <f t="shared" si="0"/>
        <v>2</v>
      </c>
      <c r="H19" s="22"/>
      <c r="I19" s="22"/>
    </row>
    <row r="20" spans="1:9" s="23" customFormat="1" ht="21.95" customHeight="1">
      <c r="A20" s="24" t="s">
        <v>27</v>
      </c>
      <c r="B20" s="24">
        <v>60</v>
      </c>
      <c r="C20" s="22">
        <v>56</v>
      </c>
      <c r="D20" s="22"/>
      <c r="E20" s="22">
        <v>4</v>
      </c>
      <c r="F20" s="22"/>
      <c r="G20" s="22">
        <f t="shared" si="0"/>
        <v>0</v>
      </c>
      <c r="H20" s="22"/>
      <c r="I20" s="22"/>
    </row>
    <row r="21" spans="1:9" s="23" customFormat="1" ht="21.95" customHeight="1">
      <c r="A21" s="24" t="s">
        <v>22</v>
      </c>
      <c r="B21" s="24">
        <v>34</v>
      </c>
      <c r="C21" s="22">
        <v>31</v>
      </c>
      <c r="D21" s="22"/>
      <c r="E21" s="22">
        <v>3</v>
      </c>
      <c r="F21" s="22"/>
      <c r="G21" s="22">
        <f t="shared" si="0"/>
        <v>0</v>
      </c>
      <c r="H21" s="22"/>
      <c r="I21" s="22"/>
    </row>
    <row r="22" spans="1:9" s="23" customFormat="1" ht="21.95" customHeight="1">
      <c r="A22" s="24" t="s">
        <v>26</v>
      </c>
      <c r="B22" s="24">
        <v>13</v>
      </c>
      <c r="C22" s="22">
        <v>12</v>
      </c>
      <c r="D22" s="22"/>
      <c r="E22" s="22">
        <v>1</v>
      </c>
      <c r="F22" s="22"/>
      <c r="G22" s="22">
        <f t="shared" si="0"/>
        <v>0</v>
      </c>
      <c r="H22" s="22"/>
      <c r="I22" s="22"/>
    </row>
    <row r="23" spans="1:9" s="23" customFormat="1" ht="21.95" customHeight="1">
      <c r="A23" s="24" t="s">
        <v>28</v>
      </c>
      <c r="B23" s="24">
        <v>29</v>
      </c>
      <c r="C23" s="22">
        <v>26</v>
      </c>
      <c r="D23" s="22"/>
      <c r="E23" s="22">
        <v>2</v>
      </c>
      <c r="F23" s="22"/>
      <c r="G23" s="22">
        <f t="shared" si="0"/>
        <v>1</v>
      </c>
      <c r="H23" s="22"/>
      <c r="I23" s="22"/>
    </row>
    <row r="24" spans="1:9" s="23" customFormat="1" ht="21.95" customHeight="1">
      <c r="A24" s="24" t="s">
        <v>29</v>
      </c>
      <c r="B24" s="24">
        <v>30</v>
      </c>
      <c r="C24" s="22">
        <v>29</v>
      </c>
      <c r="D24" s="22">
        <v>1</v>
      </c>
      <c r="E24" s="22">
        <v>1</v>
      </c>
      <c r="F24" s="22"/>
      <c r="G24" s="22">
        <f t="shared" si="0"/>
        <v>1</v>
      </c>
      <c r="H24" s="22"/>
      <c r="I24" s="22"/>
    </row>
    <row r="25" spans="1:9" s="23" customFormat="1" ht="21.95" customHeight="1">
      <c r="A25" s="24" t="s">
        <v>35</v>
      </c>
      <c r="B25" s="24">
        <v>18</v>
      </c>
      <c r="C25" s="22">
        <v>18</v>
      </c>
      <c r="D25" s="22"/>
      <c r="E25" s="22"/>
      <c r="F25" s="22"/>
      <c r="G25" s="22">
        <f t="shared" si="0"/>
        <v>0</v>
      </c>
      <c r="H25" s="22"/>
      <c r="I25" s="22"/>
    </row>
    <row r="26" spans="1:9" s="23" customFormat="1" ht="21.95" customHeight="1">
      <c r="A26" s="24" t="s">
        <v>36</v>
      </c>
      <c r="B26" s="24">
        <v>15</v>
      </c>
      <c r="C26" s="22">
        <v>14</v>
      </c>
      <c r="D26" s="22">
        <v>1</v>
      </c>
      <c r="E26" s="22">
        <v>1</v>
      </c>
      <c r="F26" s="22"/>
      <c r="G26" s="22">
        <f t="shared" si="0"/>
        <v>1</v>
      </c>
      <c r="H26" s="22"/>
      <c r="I26" s="22"/>
    </row>
    <row r="27" spans="1:9" s="23" customFormat="1" ht="21.95" customHeight="1">
      <c r="A27" s="24" t="s">
        <v>38</v>
      </c>
      <c r="B27" s="24">
        <v>34</v>
      </c>
      <c r="C27" s="22">
        <v>31</v>
      </c>
      <c r="D27" s="22"/>
      <c r="E27" s="22">
        <v>3</v>
      </c>
      <c r="F27" s="22"/>
      <c r="G27" s="22">
        <f t="shared" si="0"/>
        <v>0</v>
      </c>
      <c r="H27" s="22"/>
      <c r="I27" s="22"/>
    </row>
    <row r="28" spans="1:9" s="23" customFormat="1" ht="21.95" customHeight="1">
      <c r="A28" s="24" t="s">
        <v>34</v>
      </c>
      <c r="B28" s="24">
        <v>41</v>
      </c>
      <c r="C28" s="22">
        <v>39</v>
      </c>
      <c r="D28" s="22"/>
      <c r="E28" s="22"/>
      <c r="F28" s="22">
        <v>1</v>
      </c>
      <c r="G28" s="22">
        <f t="shared" si="0"/>
        <v>1</v>
      </c>
      <c r="H28" s="22"/>
      <c r="I28" s="22"/>
    </row>
    <row r="29" spans="1:9" s="23" customFormat="1" ht="21.95" customHeight="1">
      <c r="A29" s="24" t="s">
        <v>24</v>
      </c>
      <c r="B29" s="24">
        <v>83</v>
      </c>
      <c r="C29" s="22">
        <v>79</v>
      </c>
      <c r="D29" s="22">
        <v>3</v>
      </c>
      <c r="E29" s="22"/>
      <c r="F29" s="22">
        <v>3</v>
      </c>
      <c r="G29" s="22">
        <f t="shared" si="0"/>
        <v>4</v>
      </c>
      <c r="H29" s="22"/>
      <c r="I29" s="22"/>
    </row>
    <row r="30" spans="1:9" s="23" customFormat="1" ht="21.95" customHeight="1">
      <c r="A30" s="24" t="s">
        <v>37</v>
      </c>
      <c r="B30" s="24">
        <v>39</v>
      </c>
      <c r="C30" s="22">
        <v>37</v>
      </c>
      <c r="D30" s="22">
        <v>2</v>
      </c>
      <c r="E30" s="22"/>
      <c r="F30" s="22">
        <v>1</v>
      </c>
      <c r="G30" s="22">
        <f t="shared" si="0"/>
        <v>3</v>
      </c>
      <c r="H30" s="22"/>
      <c r="I30" s="22"/>
    </row>
    <row r="31" spans="1:9" s="23" customFormat="1" ht="21.95" customHeight="1">
      <c r="A31" s="24" t="s">
        <v>25</v>
      </c>
      <c r="B31" s="34">
        <v>27</v>
      </c>
      <c r="C31" s="22">
        <v>17</v>
      </c>
      <c r="D31" s="22"/>
      <c r="E31" s="22"/>
      <c r="F31" s="22"/>
      <c r="G31" s="22">
        <f t="shared" si="0"/>
        <v>10</v>
      </c>
      <c r="H31" s="22"/>
      <c r="I31" s="22"/>
    </row>
    <row r="32" spans="1:9" s="23" customFormat="1" ht="21.95" customHeight="1">
      <c r="A32" s="24" t="s">
        <v>30</v>
      </c>
      <c r="B32" s="24">
        <v>35</v>
      </c>
      <c r="C32" s="22">
        <v>34</v>
      </c>
      <c r="D32" s="22"/>
      <c r="E32" s="22"/>
      <c r="F32" s="22">
        <v>1</v>
      </c>
      <c r="G32" s="22">
        <f t="shared" si="0"/>
        <v>0</v>
      </c>
      <c r="H32" s="22"/>
      <c r="I32" s="22"/>
    </row>
    <row r="33" spans="1:9" s="23" customFormat="1" ht="21.95" customHeight="1">
      <c r="A33" s="24" t="s">
        <v>21</v>
      </c>
      <c r="B33" s="24">
        <v>49</v>
      </c>
      <c r="C33" s="22">
        <v>49</v>
      </c>
      <c r="D33" s="22">
        <v>1</v>
      </c>
      <c r="E33" s="22"/>
      <c r="F33" s="22"/>
      <c r="G33" s="22">
        <f t="shared" si="0"/>
        <v>1</v>
      </c>
      <c r="H33" s="22"/>
      <c r="I33" s="22"/>
    </row>
    <row r="34" spans="1:9" s="23" customFormat="1" ht="21.95" customHeight="1">
      <c r="A34" s="24" t="s">
        <v>31</v>
      </c>
      <c r="B34" s="24">
        <v>61</v>
      </c>
      <c r="C34" s="22">
        <v>61</v>
      </c>
      <c r="D34" s="22"/>
      <c r="E34" s="22"/>
      <c r="F34" s="22"/>
      <c r="G34" s="22">
        <f t="shared" si="0"/>
        <v>0</v>
      </c>
      <c r="H34" s="22"/>
      <c r="I34" s="22"/>
    </row>
    <row r="35" spans="1:9" s="23" customFormat="1" ht="21.95" customHeight="1">
      <c r="A35" s="24" t="s">
        <v>32</v>
      </c>
      <c r="B35" s="24">
        <v>39</v>
      </c>
      <c r="C35" s="22">
        <v>39</v>
      </c>
      <c r="D35" s="22">
        <v>1</v>
      </c>
      <c r="E35" s="22"/>
      <c r="F35" s="22">
        <v>1</v>
      </c>
      <c r="G35" s="22">
        <f t="shared" si="0"/>
        <v>0</v>
      </c>
      <c r="H35" s="22"/>
      <c r="I35" s="22"/>
    </row>
    <row r="36" spans="1:9" s="23" customFormat="1" ht="21.95" customHeight="1">
      <c r="A36" s="24" t="s">
        <v>33</v>
      </c>
      <c r="B36" s="24">
        <v>69</v>
      </c>
      <c r="C36" s="22">
        <v>64</v>
      </c>
      <c r="D36" s="22"/>
      <c r="E36" s="22">
        <v>1</v>
      </c>
      <c r="F36" s="22">
        <v>3</v>
      </c>
      <c r="G36" s="22">
        <f t="shared" si="0"/>
        <v>1</v>
      </c>
      <c r="H36" s="22"/>
      <c r="I36" s="22"/>
    </row>
    <row r="37" spans="1:9" s="23" customFormat="1" ht="21.95" customHeight="1">
      <c r="A37" s="24" t="s">
        <v>72</v>
      </c>
      <c r="B37" s="24">
        <v>47</v>
      </c>
      <c r="C37" s="22">
        <v>40</v>
      </c>
      <c r="D37" s="22">
        <v>4</v>
      </c>
      <c r="E37" s="22"/>
      <c r="F37" s="22">
        <v>3</v>
      </c>
      <c r="G37" s="22">
        <f t="shared" si="0"/>
        <v>8</v>
      </c>
      <c r="H37" s="22"/>
      <c r="I37" s="22"/>
    </row>
    <row r="38" spans="1:9" s="23" customFormat="1" ht="21.95" customHeight="1">
      <c r="A38" s="24" t="s">
        <v>41</v>
      </c>
      <c r="B38" s="24">
        <v>50</v>
      </c>
      <c r="C38" s="22">
        <v>44</v>
      </c>
      <c r="D38" s="22">
        <v>1</v>
      </c>
      <c r="E38" s="22">
        <v>2</v>
      </c>
      <c r="F38" s="22">
        <v>3</v>
      </c>
      <c r="G38" s="22">
        <f t="shared" si="0"/>
        <v>2</v>
      </c>
      <c r="H38" s="22"/>
      <c r="I38" s="22"/>
    </row>
    <row r="39" spans="1:9" s="26" customFormat="1" ht="21.95" customHeight="1">
      <c r="A39" s="25" t="s">
        <v>71</v>
      </c>
      <c r="B39" s="25">
        <f>SUM(B20:B38)</f>
        <v>773</v>
      </c>
      <c r="C39" s="25">
        <f t="shared" ref="C39" si="2">SUM(C20:C38)</f>
        <v>720</v>
      </c>
      <c r="D39" s="25">
        <f t="shared" ref="D39:G39" si="3">SUM(D20:D38)</f>
        <v>14</v>
      </c>
      <c r="E39" s="25">
        <f t="shared" si="3"/>
        <v>18</v>
      </c>
      <c r="F39" s="25">
        <f t="shared" si="3"/>
        <v>16</v>
      </c>
      <c r="G39" s="25">
        <f t="shared" si="3"/>
        <v>33</v>
      </c>
      <c r="H39" s="90"/>
      <c r="I39" s="90"/>
    </row>
    <row r="40" spans="1:9" s="23" customFormat="1" ht="21.95" customHeight="1">
      <c r="A40" s="24" t="s">
        <v>39</v>
      </c>
      <c r="B40" s="24">
        <v>41</v>
      </c>
      <c r="C40" s="22">
        <v>40</v>
      </c>
      <c r="D40" s="22">
        <v>1</v>
      </c>
      <c r="E40" s="22">
        <v>1</v>
      </c>
      <c r="F40" s="22"/>
      <c r="G40" s="22">
        <f t="shared" si="0"/>
        <v>1</v>
      </c>
      <c r="H40" s="22"/>
      <c r="I40" s="22"/>
    </row>
    <row r="41" spans="1:9" s="23" customFormat="1" ht="21.95" customHeight="1">
      <c r="A41" s="24" t="s">
        <v>40</v>
      </c>
      <c r="B41" s="24">
        <v>19</v>
      </c>
      <c r="C41" s="22">
        <v>18</v>
      </c>
      <c r="D41" s="22"/>
      <c r="E41" s="22"/>
      <c r="F41" s="22"/>
      <c r="G41" s="22">
        <f t="shared" si="0"/>
        <v>1</v>
      </c>
      <c r="H41" s="22"/>
      <c r="I41" s="22"/>
    </row>
    <row r="42" spans="1:9" s="23" customFormat="1" ht="21.95" customHeight="1">
      <c r="A42" s="24" t="s">
        <v>47</v>
      </c>
      <c r="B42" s="24">
        <v>9</v>
      </c>
      <c r="C42" s="22">
        <v>9</v>
      </c>
      <c r="D42" s="22">
        <v>1</v>
      </c>
      <c r="E42" s="22"/>
      <c r="F42" s="22"/>
      <c r="G42" s="22">
        <f t="shared" si="0"/>
        <v>1</v>
      </c>
      <c r="H42" s="22"/>
      <c r="I42" s="22"/>
    </row>
    <row r="43" spans="1:9" s="26" customFormat="1" ht="21.95" customHeight="1">
      <c r="A43" s="25" t="s">
        <v>68</v>
      </c>
      <c r="B43" s="25">
        <f>SUM(B40:B42)</f>
        <v>69</v>
      </c>
      <c r="C43" s="25">
        <f>SUM(C40:C42)</f>
        <v>67</v>
      </c>
      <c r="D43" s="25">
        <f t="shared" ref="D43:G43" si="4">SUM(D40:D42)</f>
        <v>2</v>
      </c>
      <c r="E43" s="25">
        <f t="shared" si="4"/>
        <v>1</v>
      </c>
      <c r="F43" s="25">
        <f t="shared" si="4"/>
        <v>0</v>
      </c>
      <c r="G43" s="25">
        <f t="shared" si="4"/>
        <v>3</v>
      </c>
      <c r="H43" s="90"/>
      <c r="I43" s="90"/>
    </row>
    <row r="44" spans="1:9" s="23" customFormat="1" ht="21.95" customHeight="1">
      <c r="A44" s="24" t="s">
        <v>42</v>
      </c>
      <c r="B44" s="24">
        <v>30</v>
      </c>
      <c r="C44" s="22">
        <v>29</v>
      </c>
      <c r="D44" s="22">
        <v>1</v>
      </c>
      <c r="E44" s="22">
        <v>1</v>
      </c>
      <c r="F44" s="22"/>
      <c r="G44" s="22">
        <f t="shared" si="0"/>
        <v>1</v>
      </c>
      <c r="H44" s="22"/>
      <c r="I44" s="22"/>
    </row>
    <row r="45" spans="1:9" s="23" customFormat="1" ht="21.95" customHeight="1">
      <c r="A45" s="24" t="s">
        <v>43</v>
      </c>
      <c r="B45" s="24">
        <v>26</v>
      </c>
      <c r="C45" s="22">
        <v>24</v>
      </c>
      <c r="D45" s="22"/>
      <c r="E45" s="22">
        <v>2</v>
      </c>
      <c r="F45" s="22"/>
      <c r="G45" s="22">
        <f t="shared" si="0"/>
        <v>0</v>
      </c>
      <c r="H45" s="22"/>
      <c r="I45" s="22"/>
    </row>
    <row r="46" spans="1:9" s="23" customFormat="1" ht="21.95" customHeight="1">
      <c r="A46" s="24" t="s">
        <v>44</v>
      </c>
      <c r="B46" s="24">
        <v>26</v>
      </c>
      <c r="C46" s="22">
        <v>23</v>
      </c>
      <c r="D46" s="22">
        <v>1</v>
      </c>
      <c r="E46" s="22"/>
      <c r="F46" s="22"/>
      <c r="G46" s="22">
        <f t="shared" si="0"/>
        <v>4</v>
      </c>
      <c r="H46" s="22"/>
      <c r="I46" s="22"/>
    </row>
    <row r="47" spans="1:9" s="23" customFormat="1" ht="21.95" customHeight="1">
      <c r="A47" s="24" t="s">
        <v>45</v>
      </c>
      <c r="B47" s="24">
        <v>14</v>
      </c>
      <c r="C47" s="22">
        <v>13</v>
      </c>
      <c r="D47" s="22"/>
      <c r="E47" s="22"/>
      <c r="F47" s="22"/>
      <c r="G47" s="22">
        <f t="shared" si="0"/>
        <v>1</v>
      </c>
      <c r="H47" s="22"/>
      <c r="I47" s="22"/>
    </row>
    <row r="48" spans="1:9" s="23" customFormat="1" ht="21.95" customHeight="1">
      <c r="A48" s="24" t="s">
        <v>46</v>
      </c>
      <c r="B48" s="24">
        <v>16</v>
      </c>
      <c r="C48" s="22">
        <v>14</v>
      </c>
      <c r="D48" s="22">
        <v>1</v>
      </c>
      <c r="E48" s="22">
        <v>1</v>
      </c>
      <c r="F48" s="22"/>
      <c r="G48" s="22">
        <f t="shared" si="0"/>
        <v>2</v>
      </c>
      <c r="H48" s="22"/>
      <c r="I48" s="22"/>
    </row>
    <row r="49" spans="1:9" s="23" customFormat="1" ht="21.95" customHeight="1">
      <c r="A49" s="24" t="s">
        <v>48</v>
      </c>
      <c r="B49" s="24">
        <v>6</v>
      </c>
      <c r="C49" s="22">
        <v>6</v>
      </c>
      <c r="D49" s="22"/>
      <c r="E49" s="22"/>
      <c r="F49" s="22"/>
      <c r="G49" s="22">
        <f t="shared" si="0"/>
        <v>0</v>
      </c>
      <c r="H49" s="22"/>
      <c r="I49" s="22"/>
    </row>
    <row r="50" spans="1:9" s="23" customFormat="1" ht="21.95" customHeight="1">
      <c r="A50" s="24" t="s">
        <v>49</v>
      </c>
      <c r="B50" s="24">
        <v>12</v>
      </c>
      <c r="C50" s="22">
        <v>11</v>
      </c>
      <c r="D50" s="22">
        <v>1</v>
      </c>
      <c r="E50" s="22"/>
      <c r="F50" s="22"/>
      <c r="G50" s="22">
        <f t="shared" si="0"/>
        <v>2</v>
      </c>
      <c r="H50" s="22"/>
      <c r="I50" s="22"/>
    </row>
    <row r="51" spans="1:9" s="23" customFormat="1" ht="21.95" customHeight="1">
      <c r="A51" s="24" t="s">
        <v>58</v>
      </c>
      <c r="B51" s="24">
        <v>12</v>
      </c>
      <c r="C51" s="22">
        <v>11</v>
      </c>
      <c r="D51" s="22">
        <v>1</v>
      </c>
      <c r="E51" s="22">
        <v>1</v>
      </c>
      <c r="F51" s="22"/>
      <c r="G51" s="22">
        <f t="shared" si="0"/>
        <v>1</v>
      </c>
      <c r="H51" s="22"/>
      <c r="I51" s="22"/>
    </row>
    <row r="52" spans="1:9" s="23" customFormat="1" ht="21.95" customHeight="1">
      <c r="A52" s="24" t="s">
        <v>51</v>
      </c>
      <c r="B52" s="24">
        <v>25</v>
      </c>
      <c r="C52" s="22">
        <v>22</v>
      </c>
      <c r="D52" s="22"/>
      <c r="E52" s="22">
        <v>1</v>
      </c>
      <c r="F52" s="22"/>
      <c r="G52" s="22">
        <f t="shared" si="0"/>
        <v>2</v>
      </c>
      <c r="H52" s="22"/>
      <c r="I52" s="22"/>
    </row>
    <row r="53" spans="1:9" s="23" customFormat="1" ht="21.95" customHeight="1">
      <c r="A53" s="24" t="s">
        <v>52</v>
      </c>
      <c r="B53" s="24">
        <v>12</v>
      </c>
      <c r="C53" s="22">
        <v>10</v>
      </c>
      <c r="D53" s="22">
        <v>2</v>
      </c>
      <c r="E53" s="22">
        <v>1</v>
      </c>
      <c r="F53" s="22"/>
      <c r="G53" s="22">
        <f t="shared" si="0"/>
        <v>3</v>
      </c>
      <c r="H53" s="22"/>
      <c r="I53" s="22"/>
    </row>
    <row r="54" spans="1:9" s="23" customFormat="1" ht="21.95" customHeight="1">
      <c r="A54" s="24" t="s">
        <v>53</v>
      </c>
      <c r="B54" s="24">
        <v>10</v>
      </c>
      <c r="C54" s="22">
        <v>8</v>
      </c>
      <c r="D54" s="22"/>
      <c r="E54" s="22">
        <v>1</v>
      </c>
      <c r="F54" s="22"/>
      <c r="G54" s="22">
        <f t="shared" si="0"/>
        <v>1</v>
      </c>
      <c r="H54" s="22"/>
      <c r="I54" s="22"/>
    </row>
    <row r="55" spans="1:9" s="23" customFormat="1" ht="21.95" customHeight="1">
      <c r="A55" s="24" t="s">
        <v>54</v>
      </c>
      <c r="B55" s="24">
        <v>7</v>
      </c>
      <c r="C55" s="22">
        <v>7</v>
      </c>
      <c r="D55" s="22"/>
      <c r="E55" s="22"/>
      <c r="F55" s="22"/>
      <c r="G55" s="22">
        <f t="shared" si="0"/>
        <v>0</v>
      </c>
      <c r="H55" s="22"/>
      <c r="I55" s="22"/>
    </row>
    <row r="56" spans="1:9" s="23" customFormat="1" ht="21.95" customHeight="1">
      <c r="A56" s="24" t="s">
        <v>56</v>
      </c>
      <c r="B56" s="24">
        <v>7</v>
      </c>
      <c r="C56" s="22">
        <v>7</v>
      </c>
      <c r="D56" s="22"/>
      <c r="E56" s="22"/>
      <c r="F56" s="22"/>
      <c r="G56" s="22">
        <f t="shared" si="0"/>
        <v>0</v>
      </c>
      <c r="H56" s="22"/>
      <c r="I56" s="22"/>
    </row>
    <row r="57" spans="1:9" s="23" customFormat="1" ht="21.95" customHeight="1">
      <c r="A57" s="24" t="s">
        <v>55</v>
      </c>
      <c r="B57" s="24">
        <v>7</v>
      </c>
      <c r="C57" s="22">
        <v>7</v>
      </c>
      <c r="D57" s="22"/>
      <c r="E57" s="22"/>
      <c r="F57" s="22"/>
      <c r="G57" s="22">
        <f t="shared" si="0"/>
        <v>0</v>
      </c>
      <c r="H57" s="22"/>
      <c r="I57" s="22"/>
    </row>
    <row r="58" spans="1:9" s="23" customFormat="1" ht="21.95" customHeight="1">
      <c r="A58" s="24" t="s">
        <v>57</v>
      </c>
      <c r="B58" s="34">
        <v>6</v>
      </c>
      <c r="C58" s="22">
        <v>6</v>
      </c>
      <c r="D58" s="22"/>
      <c r="E58" s="22"/>
      <c r="F58" s="22"/>
      <c r="G58" s="22">
        <f t="shared" si="0"/>
        <v>0</v>
      </c>
      <c r="H58" s="22"/>
      <c r="I58" s="22"/>
    </row>
    <row r="59" spans="1:9" s="26" customFormat="1" ht="21.95" customHeight="1">
      <c r="A59" s="25" t="s">
        <v>70</v>
      </c>
      <c r="B59" s="25">
        <f>SUM(B44:B58)</f>
        <v>216</v>
      </c>
      <c r="C59" s="25">
        <f>SUM(C44:C58)</f>
        <v>198</v>
      </c>
      <c r="D59" s="25">
        <f t="shared" ref="D59:G59" si="5">SUM(D44:D58)</f>
        <v>7</v>
      </c>
      <c r="E59" s="25">
        <f t="shared" si="5"/>
        <v>8</v>
      </c>
      <c r="F59" s="25">
        <f t="shared" si="5"/>
        <v>0</v>
      </c>
      <c r="G59" s="25">
        <f t="shared" si="5"/>
        <v>17</v>
      </c>
      <c r="H59" s="90"/>
      <c r="I59" s="90"/>
    </row>
    <row r="60" spans="1:9" s="33" customFormat="1" ht="21.95" customHeight="1">
      <c r="A60" s="30" t="s">
        <v>59</v>
      </c>
      <c r="B60" s="31">
        <f>B4+B5+B15+B16+B17+B18+B19+B39+B43+B59</f>
        <v>2158</v>
      </c>
      <c r="C60" s="31">
        <f t="shared" ref="C60" si="6">C59+C43+C39+C19+C18+C17+C16+C15+C5+C4</f>
        <v>2044</v>
      </c>
      <c r="D60" s="31">
        <f t="shared" ref="D60:G60" si="7">D59+D43+D39+D19+D18+D17+D16+D15+D5+D4</f>
        <v>32</v>
      </c>
      <c r="E60" s="31">
        <f t="shared" si="7"/>
        <v>30</v>
      </c>
      <c r="F60" s="31">
        <f t="shared" si="7"/>
        <v>32</v>
      </c>
      <c r="G60" s="31">
        <f t="shared" si="7"/>
        <v>84</v>
      </c>
      <c r="H60" s="13"/>
      <c r="I60" s="13"/>
    </row>
  </sheetData>
  <mergeCells count="1">
    <mergeCell ref="A1:G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0"/>
  <sheetViews>
    <sheetView topLeftCell="A19" workbookViewId="0">
      <selection activeCell="B52" sqref="B52"/>
    </sheetView>
  </sheetViews>
  <sheetFormatPr defaultRowHeight="13.5"/>
  <cols>
    <col min="1" max="1" width="33.25" style="15" customWidth="1"/>
    <col min="2" max="2" width="11.125" style="19" customWidth="1"/>
    <col min="3" max="3" width="9.875" style="19" customWidth="1"/>
    <col min="4" max="4" width="12.5" style="19" customWidth="1"/>
    <col min="5" max="5" width="9" style="91"/>
    <col min="6" max="16384" width="9" style="15"/>
  </cols>
  <sheetData>
    <row r="1" spans="1:9" ht="24" customHeight="1">
      <c r="A1" s="111" t="s">
        <v>115</v>
      </c>
      <c r="B1" s="111"/>
      <c r="C1" s="111"/>
      <c r="D1" s="111"/>
      <c r="E1" s="111"/>
      <c r="F1" s="111"/>
      <c r="G1" s="111"/>
      <c r="H1" s="111"/>
      <c r="I1" s="111"/>
    </row>
    <row r="2" spans="1:9" ht="20.25" customHeight="1">
      <c r="A2" s="2"/>
      <c r="B2" s="20"/>
      <c r="C2" s="36"/>
      <c r="D2" s="36"/>
      <c r="E2" s="112"/>
      <c r="F2" s="112"/>
      <c r="G2" s="93"/>
      <c r="H2" s="93"/>
    </row>
    <row r="3" spans="1:9" s="26" customFormat="1" ht="72" customHeight="1">
      <c r="A3" s="95" t="s">
        <v>1</v>
      </c>
      <c r="B3" s="95" t="s">
        <v>116</v>
      </c>
      <c r="C3" s="95" t="s">
        <v>117</v>
      </c>
      <c r="D3" s="95" t="s">
        <v>118</v>
      </c>
      <c r="E3" s="95" t="s">
        <v>119</v>
      </c>
      <c r="F3" s="92" t="s">
        <v>120</v>
      </c>
      <c r="G3" s="92" t="s">
        <v>121</v>
      </c>
      <c r="H3" s="92" t="s">
        <v>122</v>
      </c>
      <c r="I3" s="94" t="s">
        <v>123</v>
      </c>
    </row>
    <row r="4" spans="1:9" s="23" customFormat="1" ht="21.95" customHeight="1">
      <c r="A4" s="25" t="s">
        <v>9</v>
      </c>
      <c r="B4" s="94">
        <v>112</v>
      </c>
      <c r="C4" s="94">
        <v>12</v>
      </c>
      <c r="D4" s="94"/>
      <c r="E4" s="94"/>
      <c r="F4" s="92"/>
      <c r="G4" s="92">
        <v>11</v>
      </c>
      <c r="H4" s="92">
        <v>2</v>
      </c>
      <c r="I4" s="45">
        <f>B4+C4+D4+E4+F4-G4-H4</f>
        <v>111</v>
      </c>
    </row>
    <row r="5" spans="1:9" s="23" customFormat="1" ht="21.95" customHeight="1">
      <c r="A5" s="25" t="s">
        <v>11</v>
      </c>
      <c r="B5" s="94">
        <v>52</v>
      </c>
      <c r="C5" s="94">
        <v>2</v>
      </c>
      <c r="D5" s="94"/>
      <c r="E5" s="94"/>
      <c r="F5" s="92">
        <v>1</v>
      </c>
      <c r="G5" s="92">
        <v>2</v>
      </c>
      <c r="H5" s="92">
        <v>6</v>
      </c>
      <c r="I5" s="45">
        <f t="shared" ref="I5:I60" si="0">B5+C5+D5+E5+F5-G5-H5</f>
        <v>47</v>
      </c>
    </row>
    <row r="6" spans="1:9" s="23" customFormat="1" ht="21.95" customHeight="1">
      <c r="A6" s="24" t="s">
        <v>8</v>
      </c>
      <c r="B6" s="22">
        <v>96</v>
      </c>
      <c r="C6" s="22">
        <v>5</v>
      </c>
      <c r="D6" s="22"/>
      <c r="E6" s="22"/>
      <c r="F6" s="96"/>
      <c r="G6" s="96">
        <v>8</v>
      </c>
      <c r="H6" s="96">
        <v>1</v>
      </c>
      <c r="I6" s="45">
        <f t="shared" si="0"/>
        <v>92</v>
      </c>
    </row>
    <row r="7" spans="1:9" s="23" customFormat="1" ht="21.95" customHeight="1">
      <c r="A7" s="24" t="s">
        <v>10</v>
      </c>
      <c r="B7" s="22">
        <v>184</v>
      </c>
      <c r="C7" s="22">
        <v>23</v>
      </c>
      <c r="D7" s="22"/>
      <c r="E7" s="22"/>
      <c r="F7" s="96">
        <v>2</v>
      </c>
      <c r="G7" s="96">
        <v>3</v>
      </c>
      <c r="H7" s="96">
        <v>8</v>
      </c>
      <c r="I7" s="45">
        <f t="shared" si="0"/>
        <v>198</v>
      </c>
    </row>
    <row r="8" spans="1:9" s="23" customFormat="1" ht="21.95" customHeight="1">
      <c r="A8" s="24" t="s">
        <v>14</v>
      </c>
      <c r="B8" s="67">
        <v>119</v>
      </c>
      <c r="C8" s="22">
        <v>18</v>
      </c>
      <c r="D8" s="22"/>
      <c r="E8" s="22"/>
      <c r="F8" s="96">
        <v>24</v>
      </c>
      <c r="G8" s="96">
        <v>4</v>
      </c>
      <c r="H8" s="96">
        <v>2</v>
      </c>
      <c r="I8" s="45">
        <f t="shared" si="0"/>
        <v>155</v>
      </c>
    </row>
    <row r="9" spans="1:9" s="23" customFormat="1" ht="21.95" customHeight="1">
      <c r="A9" s="24" t="s">
        <v>17</v>
      </c>
      <c r="B9" s="22">
        <v>137</v>
      </c>
      <c r="C9" s="22">
        <v>23</v>
      </c>
      <c r="D9" s="22"/>
      <c r="E9" s="22"/>
      <c r="F9" s="96">
        <v>4</v>
      </c>
      <c r="G9" s="96">
        <v>1</v>
      </c>
      <c r="H9" s="96">
        <v>6</v>
      </c>
      <c r="I9" s="45">
        <f t="shared" si="0"/>
        <v>157</v>
      </c>
    </row>
    <row r="10" spans="1:9" s="23" customFormat="1" ht="21.95" customHeight="1">
      <c r="A10" s="24" t="s">
        <v>12</v>
      </c>
      <c r="B10" s="22">
        <v>160</v>
      </c>
      <c r="C10" s="22">
        <v>15</v>
      </c>
      <c r="D10" s="22"/>
      <c r="E10" s="22"/>
      <c r="F10" s="96">
        <v>3</v>
      </c>
      <c r="G10" s="96">
        <v>8</v>
      </c>
      <c r="H10" s="96">
        <v>5</v>
      </c>
      <c r="I10" s="45">
        <f t="shared" si="0"/>
        <v>165</v>
      </c>
    </row>
    <row r="11" spans="1:9" s="23" customFormat="1" ht="21.95" customHeight="1">
      <c r="A11" s="24" t="s">
        <v>13</v>
      </c>
      <c r="B11" s="22">
        <v>4</v>
      </c>
      <c r="C11" s="22"/>
      <c r="D11" s="22"/>
      <c r="E11" s="22"/>
      <c r="F11" s="96"/>
      <c r="G11" s="96">
        <v>4</v>
      </c>
      <c r="H11" s="96"/>
      <c r="I11" s="45">
        <f t="shared" si="0"/>
        <v>0</v>
      </c>
    </row>
    <row r="12" spans="1:9" s="23" customFormat="1" ht="21.95" customHeight="1">
      <c r="A12" s="24" t="s">
        <v>15</v>
      </c>
      <c r="B12" s="22">
        <v>29</v>
      </c>
      <c r="C12" s="22">
        <v>1</v>
      </c>
      <c r="D12" s="22"/>
      <c r="E12" s="22"/>
      <c r="F12" s="96"/>
      <c r="G12" s="96">
        <v>23</v>
      </c>
      <c r="H12" s="96"/>
      <c r="I12" s="45">
        <f t="shared" si="0"/>
        <v>7</v>
      </c>
    </row>
    <row r="13" spans="1:9" s="23" customFormat="1" ht="21.95" customHeight="1">
      <c r="A13" s="24" t="s">
        <v>50</v>
      </c>
      <c r="B13" s="22">
        <v>62</v>
      </c>
      <c r="C13" s="22">
        <v>1</v>
      </c>
      <c r="D13" s="22">
        <v>5</v>
      </c>
      <c r="E13" s="22"/>
      <c r="F13" s="96"/>
      <c r="G13" s="96">
        <v>2</v>
      </c>
      <c r="H13" s="96"/>
      <c r="I13" s="45">
        <f t="shared" si="0"/>
        <v>66</v>
      </c>
    </row>
    <row r="14" spans="1:9" s="23" customFormat="1" ht="21.95" customHeight="1">
      <c r="A14" s="24" t="s">
        <v>16</v>
      </c>
      <c r="B14" s="22">
        <v>17</v>
      </c>
      <c r="C14" s="22"/>
      <c r="D14" s="22"/>
      <c r="E14" s="22"/>
      <c r="F14" s="96"/>
      <c r="G14" s="96"/>
      <c r="H14" s="96"/>
      <c r="I14" s="45">
        <f t="shared" si="0"/>
        <v>17</v>
      </c>
    </row>
    <row r="15" spans="1:9" s="26" customFormat="1" ht="21.95" customHeight="1">
      <c r="A15" s="25" t="s">
        <v>124</v>
      </c>
      <c r="B15" s="25">
        <f>SUM(B6:B14)</f>
        <v>808</v>
      </c>
      <c r="C15" s="94">
        <f t="shared" ref="C15:E15" si="1">SUM(C6:C14)</f>
        <v>86</v>
      </c>
      <c r="D15" s="94">
        <f t="shared" si="1"/>
        <v>5</v>
      </c>
      <c r="E15" s="25">
        <f t="shared" si="1"/>
        <v>0</v>
      </c>
      <c r="F15" s="92"/>
      <c r="G15" s="92"/>
      <c r="H15" s="92"/>
      <c r="I15" s="45">
        <f t="shared" si="0"/>
        <v>899</v>
      </c>
    </row>
    <row r="16" spans="1:9" s="23" customFormat="1" ht="21.95" customHeight="1">
      <c r="A16" s="25" t="s">
        <v>18</v>
      </c>
      <c r="B16" s="94">
        <v>32</v>
      </c>
      <c r="C16" s="94">
        <v>1</v>
      </c>
      <c r="D16" s="94"/>
      <c r="E16" s="94"/>
      <c r="F16" s="92">
        <v>4</v>
      </c>
      <c r="G16" s="92"/>
      <c r="H16" s="92"/>
      <c r="I16" s="45">
        <f t="shared" si="0"/>
        <v>37</v>
      </c>
    </row>
    <row r="17" spans="1:9" s="23" customFormat="1" ht="21.95" customHeight="1">
      <c r="A17" s="25" t="s">
        <v>19</v>
      </c>
      <c r="B17" s="94">
        <v>20</v>
      </c>
      <c r="C17" s="94">
        <v>1</v>
      </c>
      <c r="D17" s="94"/>
      <c r="E17" s="94"/>
      <c r="F17" s="92">
        <v>6</v>
      </c>
      <c r="G17" s="92">
        <v>3</v>
      </c>
      <c r="H17" s="92"/>
      <c r="I17" s="45">
        <f t="shared" si="0"/>
        <v>24</v>
      </c>
    </row>
    <row r="18" spans="1:9" s="23" customFormat="1" ht="21.95" customHeight="1">
      <c r="A18" s="25" t="s">
        <v>20</v>
      </c>
      <c r="B18" s="94">
        <v>19</v>
      </c>
      <c r="C18" s="94">
        <v>1</v>
      </c>
      <c r="D18" s="94"/>
      <c r="E18" s="94"/>
      <c r="F18" s="92"/>
      <c r="G18" s="92"/>
      <c r="H18" s="92"/>
      <c r="I18" s="45">
        <f t="shared" si="0"/>
        <v>20</v>
      </c>
    </row>
    <row r="19" spans="1:9" s="23" customFormat="1" ht="21.95" customHeight="1">
      <c r="A19" s="25" t="s">
        <v>23</v>
      </c>
      <c r="B19" s="94">
        <v>19</v>
      </c>
      <c r="C19" s="94"/>
      <c r="D19" s="94"/>
      <c r="E19" s="94"/>
      <c r="F19" s="92"/>
      <c r="G19" s="92">
        <v>1</v>
      </c>
      <c r="H19" s="92"/>
      <c r="I19" s="45">
        <f t="shared" si="0"/>
        <v>18</v>
      </c>
    </row>
    <row r="20" spans="1:9" s="23" customFormat="1" ht="21.95" customHeight="1">
      <c r="A20" s="24" t="s">
        <v>27</v>
      </c>
      <c r="B20" s="22">
        <v>56</v>
      </c>
      <c r="C20" s="94">
        <v>3</v>
      </c>
      <c r="D20" s="94"/>
      <c r="E20" s="22"/>
      <c r="F20" s="96"/>
      <c r="G20" s="96">
        <v>2</v>
      </c>
      <c r="H20" s="96"/>
      <c r="I20" s="45">
        <f t="shared" si="0"/>
        <v>57</v>
      </c>
    </row>
    <row r="21" spans="1:9" s="23" customFormat="1" ht="21.95" customHeight="1">
      <c r="A21" s="24" t="s">
        <v>22</v>
      </c>
      <c r="B21" s="22">
        <v>31</v>
      </c>
      <c r="C21" s="94">
        <v>2</v>
      </c>
      <c r="D21" s="94"/>
      <c r="E21" s="22"/>
      <c r="F21" s="96"/>
      <c r="G21" s="96"/>
      <c r="H21" s="96">
        <v>2</v>
      </c>
      <c r="I21" s="45">
        <f t="shared" si="0"/>
        <v>31</v>
      </c>
    </row>
    <row r="22" spans="1:9" s="23" customFormat="1" ht="21.95" customHeight="1">
      <c r="A22" s="24" t="s">
        <v>26</v>
      </c>
      <c r="B22" s="22">
        <v>12</v>
      </c>
      <c r="C22" s="94"/>
      <c r="D22" s="94"/>
      <c r="E22" s="22"/>
      <c r="F22" s="96"/>
      <c r="G22" s="96">
        <v>12</v>
      </c>
      <c r="H22" s="96"/>
      <c r="I22" s="45">
        <f t="shared" si="0"/>
        <v>0</v>
      </c>
    </row>
    <row r="23" spans="1:9" s="23" customFormat="1" ht="21.95" customHeight="1">
      <c r="A23" s="24" t="s">
        <v>28</v>
      </c>
      <c r="B23" s="22">
        <v>27</v>
      </c>
      <c r="C23" s="94">
        <v>2</v>
      </c>
      <c r="D23" s="94"/>
      <c r="E23" s="22"/>
      <c r="F23" s="96">
        <v>9</v>
      </c>
      <c r="G23" s="96">
        <v>1</v>
      </c>
      <c r="H23" s="96"/>
      <c r="I23" s="45">
        <f t="shared" si="0"/>
        <v>37</v>
      </c>
    </row>
    <row r="24" spans="1:9" s="23" customFormat="1" ht="21.95" customHeight="1">
      <c r="A24" s="24" t="s">
        <v>29</v>
      </c>
      <c r="B24" s="22">
        <v>29</v>
      </c>
      <c r="C24" s="94">
        <v>3</v>
      </c>
      <c r="D24" s="94"/>
      <c r="E24" s="22"/>
      <c r="F24" s="96"/>
      <c r="G24" s="96">
        <v>1</v>
      </c>
      <c r="H24" s="96">
        <v>1</v>
      </c>
      <c r="I24" s="45">
        <f t="shared" si="0"/>
        <v>30</v>
      </c>
    </row>
    <row r="25" spans="1:9" s="23" customFormat="1" ht="21.95" customHeight="1">
      <c r="A25" s="24" t="s">
        <v>35</v>
      </c>
      <c r="B25" s="22">
        <v>18</v>
      </c>
      <c r="C25" s="94">
        <v>2</v>
      </c>
      <c r="D25" s="94"/>
      <c r="E25" s="22"/>
      <c r="F25" s="96">
        <v>10</v>
      </c>
      <c r="G25" s="96"/>
      <c r="H25" s="96">
        <v>1</v>
      </c>
      <c r="I25" s="45">
        <f t="shared" si="0"/>
        <v>29</v>
      </c>
    </row>
    <row r="26" spans="1:9" s="23" customFormat="1" ht="21.95" customHeight="1">
      <c r="A26" s="24" t="s">
        <v>36</v>
      </c>
      <c r="B26" s="22">
        <v>14</v>
      </c>
      <c r="C26" s="94"/>
      <c r="D26" s="94"/>
      <c r="E26" s="22"/>
      <c r="F26" s="96"/>
      <c r="G26" s="96">
        <v>12</v>
      </c>
      <c r="H26" s="96">
        <v>2</v>
      </c>
      <c r="I26" s="45">
        <f t="shared" si="0"/>
        <v>0</v>
      </c>
    </row>
    <row r="27" spans="1:9" s="23" customFormat="1" ht="21.95" customHeight="1">
      <c r="A27" s="24" t="s">
        <v>38</v>
      </c>
      <c r="B27" s="22">
        <v>31</v>
      </c>
      <c r="C27" s="94">
        <v>1</v>
      </c>
      <c r="D27" s="94"/>
      <c r="E27" s="22"/>
      <c r="F27" s="96"/>
      <c r="G27" s="96">
        <v>2</v>
      </c>
      <c r="H27" s="96">
        <v>5</v>
      </c>
      <c r="I27" s="45">
        <f t="shared" si="0"/>
        <v>25</v>
      </c>
    </row>
    <row r="28" spans="1:9" s="23" customFormat="1" ht="21.95" customHeight="1">
      <c r="A28" s="24" t="s">
        <v>34</v>
      </c>
      <c r="B28" s="22">
        <v>39</v>
      </c>
      <c r="C28" s="94">
        <v>3</v>
      </c>
      <c r="D28" s="94"/>
      <c r="E28" s="22"/>
      <c r="F28" s="96">
        <v>1</v>
      </c>
      <c r="G28" s="96"/>
      <c r="H28" s="96">
        <v>1</v>
      </c>
      <c r="I28" s="45">
        <f t="shared" si="0"/>
        <v>42</v>
      </c>
    </row>
    <row r="29" spans="1:9" s="23" customFormat="1" ht="21.95" customHeight="1">
      <c r="A29" s="24" t="s">
        <v>24</v>
      </c>
      <c r="B29" s="22">
        <v>80</v>
      </c>
      <c r="C29" s="94">
        <v>6</v>
      </c>
      <c r="D29" s="94"/>
      <c r="E29" s="22"/>
      <c r="F29" s="96">
        <v>16</v>
      </c>
      <c r="G29" s="96">
        <v>1</v>
      </c>
      <c r="H29" s="96">
        <v>3</v>
      </c>
      <c r="I29" s="45">
        <f t="shared" si="0"/>
        <v>98</v>
      </c>
    </row>
    <row r="30" spans="1:9" s="23" customFormat="1" ht="21.95" customHeight="1">
      <c r="A30" s="24" t="s">
        <v>37</v>
      </c>
      <c r="B30" s="22">
        <v>38</v>
      </c>
      <c r="C30" s="94">
        <v>3</v>
      </c>
      <c r="D30" s="94">
        <v>0</v>
      </c>
      <c r="E30" s="22"/>
      <c r="F30" s="96">
        <v>1</v>
      </c>
      <c r="G30" s="96">
        <v>3</v>
      </c>
      <c r="H30" s="96">
        <v>2</v>
      </c>
      <c r="I30" s="45">
        <f t="shared" si="0"/>
        <v>37</v>
      </c>
    </row>
    <row r="31" spans="1:9" s="23" customFormat="1" ht="21.95" customHeight="1">
      <c r="A31" s="24" t="s">
        <v>25</v>
      </c>
      <c r="B31" s="22">
        <v>16</v>
      </c>
      <c r="C31" s="94"/>
      <c r="D31" s="94"/>
      <c r="E31" s="22"/>
      <c r="F31" s="96"/>
      <c r="G31" s="96">
        <v>14</v>
      </c>
      <c r="H31" s="96">
        <v>2</v>
      </c>
      <c r="I31" s="45">
        <f t="shared" si="0"/>
        <v>0</v>
      </c>
    </row>
    <row r="32" spans="1:9" s="23" customFormat="1" ht="21.95" customHeight="1">
      <c r="A32" s="24" t="s">
        <v>30</v>
      </c>
      <c r="B32" s="22">
        <v>34</v>
      </c>
      <c r="C32" s="94">
        <v>3</v>
      </c>
      <c r="D32" s="94"/>
      <c r="E32" s="22"/>
      <c r="F32" s="96"/>
      <c r="G32" s="96">
        <v>3</v>
      </c>
      <c r="H32" s="96">
        <v>3</v>
      </c>
      <c r="I32" s="45">
        <f t="shared" si="0"/>
        <v>31</v>
      </c>
    </row>
    <row r="33" spans="1:9" s="23" customFormat="1" ht="21.95" customHeight="1">
      <c r="A33" s="24" t="s">
        <v>21</v>
      </c>
      <c r="B33" s="22">
        <v>49</v>
      </c>
      <c r="C33" s="94">
        <v>4</v>
      </c>
      <c r="D33" s="94"/>
      <c r="E33" s="22"/>
      <c r="F33" s="96">
        <v>2</v>
      </c>
      <c r="G33" s="96"/>
      <c r="H33" s="96"/>
      <c r="I33" s="45">
        <f t="shared" si="0"/>
        <v>55</v>
      </c>
    </row>
    <row r="34" spans="1:9" s="23" customFormat="1" ht="21.95" customHeight="1">
      <c r="A34" s="24" t="s">
        <v>31</v>
      </c>
      <c r="B34" s="22">
        <v>61</v>
      </c>
      <c r="C34" s="94">
        <v>3</v>
      </c>
      <c r="D34" s="94"/>
      <c r="E34" s="22"/>
      <c r="F34" s="96">
        <v>1</v>
      </c>
      <c r="G34" s="96">
        <v>2</v>
      </c>
      <c r="H34" s="96">
        <v>2</v>
      </c>
      <c r="I34" s="45">
        <f t="shared" si="0"/>
        <v>61</v>
      </c>
    </row>
    <row r="35" spans="1:9" s="23" customFormat="1" ht="21.95" customHeight="1">
      <c r="A35" s="24" t="s">
        <v>32</v>
      </c>
      <c r="B35" s="22">
        <v>39</v>
      </c>
      <c r="C35" s="94">
        <v>3</v>
      </c>
      <c r="D35" s="94"/>
      <c r="E35" s="22"/>
      <c r="F35" s="96"/>
      <c r="G35" s="96">
        <v>3</v>
      </c>
      <c r="H35" s="96">
        <v>1</v>
      </c>
      <c r="I35" s="45">
        <f t="shared" si="0"/>
        <v>38</v>
      </c>
    </row>
    <row r="36" spans="1:9" s="23" customFormat="1" ht="21.95" customHeight="1">
      <c r="A36" s="24" t="s">
        <v>33</v>
      </c>
      <c r="B36" s="22">
        <v>64</v>
      </c>
      <c r="C36" s="94">
        <v>5</v>
      </c>
      <c r="D36" s="94"/>
      <c r="E36" s="22"/>
      <c r="F36" s="96">
        <v>2</v>
      </c>
      <c r="G36" s="96">
        <v>2</v>
      </c>
      <c r="H36" s="96"/>
      <c r="I36" s="45">
        <f t="shared" si="0"/>
        <v>69</v>
      </c>
    </row>
    <row r="37" spans="1:9" s="23" customFormat="1" ht="21.95" customHeight="1">
      <c r="A37" s="24" t="s">
        <v>125</v>
      </c>
      <c r="B37" s="22">
        <v>42</v>
      </c>
      <c r="C37" s="94">
        <v>1</v>
      </c>
      <c r="D37" s="94"/>
      <c r="E37" s="22"/>
      <c r="F37" s="96"/>
      <c r="G37" s="96">
        <v>1</v>
      </c>
      <c r="H37" s="96"/>
      <c r="I37" s="45">
        <f t="shared" si="0"/>
        <v>42</v>
      </c>
    </row>
    <row r="38" spans="1:9" s="23" customFormat="1" ht="21.95" customHeight="1">
      <c r="A38" s="24" t="s">
        <v>41</v>
      </c>
      <c r="B38" s="22">
        <v>44</v>
      </c>
      <c r="C38" s="94">
        <v>3</v>
      </c>
      <c r="D38" s="94"/>
      <c r="E38" s="22"/>
      <c r="F38" s="96"/>
      <c r="G38" s="96">
        <v>3</v>
      </c>
      <c r="H38" s="96">
        <v>1</v>
      </c>
      <c r="I38" s="45">
        <f t="shared" si="0"/>
        <v>43</v>
      </c>
    </row>
    <row r="39" spans="1:9" s="26" customFormat="1" ht="21.95" customHeight="1">
      <c r="A39" s="25" t="s">
        <v>126</v>
      </c>
      <c r="B39" s="25">
        <f t="shared" ref="B39:E39" si="2">SUM(B20:B38)</f>
        <v>724</v>
      </c>
      <c r="C39" s="25">
        <f t="shared" si="2"/>
        <v>47</v>
      </c>
      <c r="D39" s="25">
        <f t="shared" si="2"/>
        <v>0</v>
      </c>
      <c r="E39" s="25">
        <f t="shared" si="2"/>
        <v>0</v>
      </c>
      <c r="F39" s="92"/>
      <c r="G39" s="92"/>
      <c r="H39" s="92"/>
      <c r="I39" s="45">
        <f t="shared" si="0"/>
        <v>771</v>
      </c>
    </row>
    <row r="40" spans="1:9" s="23" customFormat="1" ht="21.95" customHeight="1">
      <c r="A40" s="24" t="s">
        <v>39</v>
      </c>
      <c r="B40" s="22">
        <v>39</v>
      </c>
      <c r="C40" s="94">
        <v>5</v>
      </c>
      <c r="D40" s="94"/>
      <c r="E40" s="22"/>
      <c r="F40" s="96">
        <v>1</v>
      </c>
      <c r="G40" s="96">
        <v>1</v>
      </c>
      <c r="H40" s="96">
        <v>2</v>
      </c>
      <c r="I40" s="45">
        <f t="shared" si="0"/>
        <v>42</v>
      </c>
    </row>
    <row r="41" spans="1:9" s="23" customFormat="1" ht="21.95" customHeight="1">
      <c r="A41" s="24" t="s">
        <v>40</v>
      </c>
      <c r="B41" s="22">
        <v>18</v>
      </c>
      <c r="C41" s="94">
        <v>0</v>
      </c>
      <c r="D41" s="94"/>
      <c r="E41" s="22"/>
      <c r="F41" s="96">
        <v>1</v>
      </c>
      <c r="G41" s="96">
        <v>2</v>
      </c>
      <c r="H41" s="96"/>
      <c r="I41" s="45">
        <f t="shared" si="0"/>
        <v>17</v>
      </c>
    </row>
    <row r="42" spans="1:9" s="23" customFormat="1" ht="21.95" customHeight="1">
      <c r="A42" s="24" t="s">
        <v>47</v>
      </c>
      <c r="B42" s="22">
        <v>9</v>
      </c>
      <c r="C42" s="94">
        <v>1</v>
      </c>
      <c r="D42" s="94"/>
      <c r="E42" s="22"/>
      <c r="F42" s="96"/>
      <c r="G42" s="96">
        <v>7</v>
      </c>
      <c r="H42" s="96">
        <v>1</v>
      </c>
      <c r="I42" s="45">
        <f t="shared" si="0"/>
        <v>2</v>
      </c>
    </row>
    <row r="43" spans="1:9" s="26" customFormat="1" ht="21.95" customHeight="1">
      <c r="A43" s="25" t="s">
        <v>127</v>
      </c>
      <c r="B43" s="25">
        <f>SUM(B40:B42)</f>
        <v>66</v>
      </c>
      <c r="C43" s="25">
        <f t="shared" ref="C43" si="3">SUM(C40:C42)</f>
        <v>6</v>
      </c>
      <c r="D43" s="94"/>
      <c r="E43" s="25">
        <f t="shared" ref="E43" si="4">SUM(E40:E42)</f>
        <v>0</v>
      </c>
      <c r="F43" s="92"/>
      <c r="G43" s="92"/>
      <c r="H43" s="92"/>
      <c r="I43" s="45">
        <f t="shared" si="0"/>
        <v>72</v>
      </c>
    </row>
    <row r="44" spans="1:9" s="23" customFormat="1" ht="21.95" customHeight="1">
      <c r="A44" s="24" t="s">
        <v>42</v>
      </c>
      <c r="B44" s="22">
        <v>29</v>
      </c>
      <c r="C44" s="94">
        <v>3</v>
      </c>
      <c r="D44" s="94"/>
      <c r="E44" s="22"/>
      <c r="F44" s="96"/>
      <c r="G44" s="96"/>
      <c r="H44" s="96"/>
      <c r="I44" s="45">
        <f t="shared" si="0"/>
        <v>32</v>
      </c>
    </row>
    <row r="45" spans="1:9" s="23" customFormat="1" ht="21.95" customHeight="1">
      <c r="A45" s="24" t="s">
        <v>43</v>
      </c>
      <c r="B45" s="22">
        <v>24</v>
      </c>
      <c r="C45" s="94">
        <v>1</v>
      </c>
      <c r="D45" s="94"/>
      <c r="E45" s="22"/>
      <c r="F45" s="96">
        <v>6</v>
      </c>
      <c r="G45" s="96"/>
      <c r="H45" s="96">
        <v>2</v>
      </c>
      <c r="I45" s="45">
        <f t="shared" si="0"/>
        <v>29</v>
      </c>
    </row>
    <row r="46" spans="1:9" s="23" customFormat="1" ht="21.95" customHeight="1">
      <c r="A46" s="24" t="s">
        <v>44</v>
      </c>
      <c r="B46" s="22">
        <v>23</v>
      </c>
      <c r="C46" s="94">
        <v>2</v>
      </c>
      <c r="D46" s="94"/>
      <c r="E46" s="22"/>
      <c r="F46" s="96">
        <v>8</v>
      </c>
      <c r="G46" s="96">
        <v>2</v>
      </c>
      <c r="H46" s="96">
        <v>1</v>
      </c>
      <c r="I46" s="45">
        <f t="shared" si="0"/>
        <v>30</v>
      </c>
    </row>
    <row r="47" spans="1:9" s="23" customFormat="1" ht="21.95" customHeight="1">
      <c r="A47" s="24" t="s">
        <v>45</v>
      </c>
      <c r="B47" s="22">
        <v>13</v>
      </c>
      <c r="C47" s="94">
        <v>1</v>
      </c>
      <c r="D47" s="94"/>
      <c r="E47" s="22"/>
      <c r="F47" s="96"/>
      <c r="G47" s="96"/>
      <c r="H47" s="96"/>
      <c r="I47" s="45">
        <f t="shared" si="0"/>
        <v>14</v>
      </c>
    </row>
    <row r="48" spans="1:9" s="23" customFormat="1" ht="21.95" customHeight="1">
      <c r="A48" s="24" t="s">
        <v>46</v>
      </c>
      <c r="B48" s="22">
        <v>15</v>
      </c>
      <c r="C48" s="94"/>
      <c r="D48" s="94"/>
      <c r="E48" s="22"/>
      <c r="F48" s="96"/>
      <c r="G48" s="96">
        <v>12</v>
      </c>
      <c r="H48" s="96"/>
      <c r="I48" s="45">
        <f t="shared" si="0"/>
        <v>3</v>
      </c>
    </row>
    <row r="49" spans="1:9" s="23" customFormat="1" ht="21.95" customHeight="1">
      <c r="A49" s="24" t="s">
        <v>48</v>
      </c>
      <c r="B49" s="22">
        <v>6</v>
      </c>
      <c r="C49" s="94"/>
      <c r="D49" s="94"/>
      <c r="E49" s="22"/>
      <c r="F49" s="96">
        <v>5</v>
      </c>
      <c r="G49" s="96"/>
      <c r="H49" s="96"/>
      <c r="I49" s="45">
        <f t="shared" si="0"/>
        <v>11</v>
      </c>
    </row>
    <row r="50" spans="1:9" s="23" customFormat="1" ht="21.95" customHeight="1">
      <c r="A50" s="24" t="s">
        <v>49</v>
      </c>
      <c r="B50" s="22">
        <v>12</v>
      </c>
      <c r="C50" s="94">
        <v>3</v>
      </c>
      <c r="D50" s="94">
        <v>2</v>
      </c>
      <c r="E50" s="22">
        <v>5</v>
      </c>
      <c r="F50" s="96">
        <v>1</v>
      </c>
      <c r="G50" s="96">
        <v>3</v>
      </c>
      <c r="H50" s="96"/>
      <c r="I50" s="45">
        <f t="shared" si="0"/>
        <v>20</v>
      </c>
    </row>
    <row r="51" spans="1:9" s="23" customFormat="1" ht="21.95" customHeight="1">
      <c r="A51" s="24" t="s">
        <v>58</v>
      </c>
      <c r="B51" s="22">
        <v>11</v>
      </c>
      <c r="C51" s="94">
        <v>2</v>
      </c>
      <c r="D51" s="94">
        <v>8</v>
      </c>
      <c r="E51" s="22"/>
      <c r="F51" s="96"/>
      <c r="G51" s="96">
        <v>3</v>
      </c>
      <c r="H51" s="96">
        <v>1</v>
      </c>
      <c r="I51" s="45">
        <f t="shared" si="0"/>
        <v>17</v>
      </c>
    </row>
    <row r="52" spans="1:9" s="23" customFormat="1" ht="21.95" customHeight="1">
      <c r="A52" s="24" t="s">
        <v>51</v>
      </c>
      <c r="B52" s="67">
        <v>23</v>
      </c>
      <c r="C52" s="94">
        <v>5</v>
      </c>
      <c r="D52" s="94">
        <v>15</v>
      </c>
      <c r="E52" s="22"/>
      <c r="F52" s="96"/>
      <c r="G52" s="96">
        <v>6</v>
      </c>
      <c r="H52" s="96">
        <v>1</v>
      </c>
      <c r="I52" s="45">
        <f t="shared" si="0"/>
        <v>36</v>
      </c>
    </row>
    <row r="53" spans="1:9" s="23" customFormat="1" ht="21.95" customHeight="1">
      <c r="A53" s="24" t="s">
        <v>52</v>
      </c>
      <c r="B53" s="22">
        <v>10</v>
      </c>
      <c r="C53" s="94"/>
      <c r="D53" s="94">
        <v>1</v>
      </c>
      <c r="E53" s="22">
        <v>3</v>
      </c>
      <c r="F53" s="96"/>
      <c r="G53" s="96"/>
      <c r="H53" s="96"/>
      <c r="I53" s="45">
        <f t="shared" si="0"/>
        <v>14</v>
      </c>
    </row>
    <row r="54" spans="1:9" s="23" customFormat="1" ht="21.95" customHeight="1">
      <c r="A54" s="24" t="s">
        <v>53</v>
      </c>
      <c r="B54" s="67">
        <v>8</v>
      </c>
      <c r="C54" s="94"/>
      <c r="D54" s="94">
        <v>1</v>
      </c>
      <c r="E54" s="22">
        <v>4</v>
      </c>
      <c r="F54" s="96"/>
      <c r="G54" s="96">
        <v>1</v>
      </c>
      <c r="H54" s="96"/>
      <c r="I54" s="45">
        <f t="shared" si="0"/>
        <v>12</v>
      </c>
    </row>
    <row r="55" spans="1:9" s="23" customFormat="1" ht="21.95" customHeight="1">
      <c r="A55" s="24" t="s">
        <v>54</v>
      </c>
      <c r="B55" s="22">
        <v>7</v>
      </c>
      <c r="C55" s="94"/>
      <c r="D55" s="94"/>
      <c r="E55" s="22">
        <v>6</v>
      </c>
      <c r="F55" s="96"/>
      <c r="G55" s="96"/>
      <c r="H55" s="96"/>
      <c r="I55" s="45">
        <f t="shared" si="0"/>
        <v>13</v>
      </c>
    </row>
    <row r="56" spans="1:9" s="23" customFormat="1" ht="21.95" customHeight="1">
      <c r="A56" s="24" t="s">
        <v>56</v>
      </c>
      <c r="B56" s="22">
        <v>7</v>
      </c>
      <c r="C56" s="94"/>
      <c r="D56" s="94">
        <v>1</v>
      </c>
      <c r="E56" s="22">
        <v>9</v>
      </c>
      <c r="F56" s="96"/>
      <c r="G56" s="96"/>
      <c r="H56" s="96"/>
      <c r="I56" s="45">
        <f t="shared" si="0"/>
        <v>17</v>
      </c>
    </row>
    <row r="57" spans="1:9" s="23" customFormat="1" ht="21.95" customHeight="1">
      <c r="A57" s="24" t="s">
        <v>55</v>
      </c>
      <c r="B57" s="22">
        <v>7</v>
      </c>
      <c r="C57" s="94"/>
      <c r="D57" s="94"/>
      <c r="E57" s="22"/>
      <c r="F57" s="96">
        <v>3</v>
      </c>
      <c r="G57" s="96"/>
      <c r="H57" s="96"/>
      <c r="I57" s="45">
        <f t="shared" si="0"/>
        <v>10</v>
      </c>
    </row>
    <row r="58" spans="1:9" s="23" customFormat="1" ht="21.95" customHeight="1">
      <c r="A58" s="24" t="s">
        <v>57</v>
      </c>
      <c r="B58" s="22">
        <v>6</v>
      </c>
      <c r="C58" s="94"/>
      <c r="D58" s="94"/>
      <c r="E58" s="22"/>
      <c r="F58" s="96"/>
      <c r="G58" s="96"/>
      <c r="H58" s="96"/>
      <c r="I58" s="45">
        <f t="shared" si="0"/>
        <v>6</v>
      </c>
    </row>
    <row r="59" spans="1:9" s="26" customFormat="1" ht="21.95" customHeight="1">
      <c r="A59" s="25" t="s">
        <v>128</v>
      </c>
      <c r="B59" s="25">
        <f>SUM(B44:B58)</f>
        <v>201</v>
      </c>
      <c r="C59" s="25">
        <f t="shared" ref="C59:E59" si="5">SUM(C44:C58)</f>
        <v>17</v>
      </c>
      <c r="D59" s="25">
        <f t="shared" si="5"/>
        <v>28</v>
      </c>
      <c r="E59" s="25">
        <f t="shared" si="5"/>
        <v>27</v>
      </c>
      <c r="F59" s="92"/>
      <c r="G59" s="92"/>
      <c r="H59" s="92"/>
      <c r="I59" s="45">
        <f t="shared" si="0"/>
        <v>273</v>
      </c>
    </row>
    <row r="60" spans="1:9" s="33" customFormat="1" ht="21.95" customHeight="1">
      <c r="A60" s="30" t="s">
        <v>59</v>
      </c>
      <c r="B60" s="31">
        <f t="shared" ref="B60:E60" si="6">B59+B43+B39+B19+B18+B17+B16+B15+B5+B4</f>
        <v>2053</v>
      </c>
      <c r="C60" s="31">
        <f t="shared" si="6"/>
        <v>173</v>
      </c>
      <c r="D60" s="25">
        <f t="shared" si="6"/>
        <v>33</v>
      </c>
      <c r="E60" s="25">
        <f t="shared" si="6"/>
        <v>27</v>
      </c>
      <c r="F60" s="96"/>
      <c r="G60" s="96"/>
      <c r="H60" s="96"/>
      <c r="I60" s="45">
        <f t="shared" si="0"/>
        <v>2286</v>
      </c>
    </row>
  </sheetData>
  <mergeCells count="2">
    <mergeCell ref="A1:I1"/>
    <mergeCell ref="E2:F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B56" sqref="B56"/>
    </sheetView>
  </sheetViews>
  <sheetFormatPr defaultRowHeight="13.5"/>
  <cols>
    <col min="1" max="1" width="25.625" customWidth="1"/>
    <col min="2" max="2" width="19.125" customWidth="1"/>
    <col min="7" max="7" width="50.125" customWidth="1"/>
  </cols>
  <sheetData>
    <row r="1" spans="1:10" ht="14.25">
      <c r="A1" s="98" t="s">
        <v>1</v>
      </c>
      <c r="B1" s="98" t="s">
        <v>2</v>
      </c>
      <c r="C1" s="98" t="s">
        <v>69</v>
      </c>
      <c r="G1" s="124" t="s">
        <v>129</v>
      </c>
      <c r="H1" s="125"/>
      <c r="I1" s="125"/>
      <c r="J1" s="125"/>
    </row>
    <row r="2" spans="1:10">
      <c r="A2" s="25" t="s">
        <v>9</v>
      </c>
      <c r="B2" s="25">
        <v>113</v>
      </c>
      <c r="C2" s="97">
        <v>112</v>
      </c>
    </row>
    <row r="3" spans="1:10">
      <c r="A3" s="25" t="s">
        <v>11</v>
      </c>
      <c r="B3" s="25">
        <v>57</v>
      </c>
      <c r="C3" s="97">
        <v>52</v>
      </c>
    </row>
    <row r="4" spans="1:10">
      <c r="A4" s="24" t="s">
        <v>8</v>
      </c>
      <c r="B4" s="24">
        <v>103</v>
      </c>
      <c r="C4" s="22">
        <v>96</v>
      </c>
    </row>
    <row r="5" spans="1:10">
      <c r="A5" s="24" t="s">
        <v>10</v>
      </c>
      <c r="B5" s="24">
        <v>186</v>
      </c>
      <c r="C5" s="22">
        <v>185</v>
      </c>
    </row>
    <row r="6" spans="1:10">
      <c r="A6" s="24" t="s">
        <v>14</v>
      </c>
      <c r="B6" s="24">
        <v>125</v>
      </c>
      <c r="C6" s="22">
        <v>119</v>
      </c>
    </row>
    <row r="7" spans="1:10">
      <c r="A7" s="24" t="s">
        <v>17</v>
      </c>
      <c r="B7" s="24">
        <v>139</v>
      </c>
      <c r="C7" s="22">
        <v>137</v>
      </c>
    </row>
    <row r="8" spans="1:10">
      <c r="A8" s="24" t="s">
        <v>12</v>
      </c>
      <c r="B8" s="24">
        <v>165</v>
      </c>
      <c r="C8" s="22">
        <v>160</v>
      </c>
    </row>
    <row r="9" spans="1:10">
      <c r="A9" s="24" t="s">
        <v>13</v>
      </c>
      <c r="B9" s="24">
        <v>4</v>
      </c>
      <c r="C9" s="22">
        <v>4</v>
      </c>
    </row>
    <row r="10" spans="1:10">
      <c r="A10" s="24" t="s">
        <v>15</v>
      </c>
      <c r="B10" s="24">
        <v>29</v>
      </c>
      <c r="C10" s="22">
        <v>29</v>
      </c>
    </row>
    <row r="11" spans="1:10">
      <c r="A11" s="24" t="s">
        <v>50</v>
      </c>
      <c r="B11" s="24">
        <v>63</v>
      </c>
      <c r="C11" s="22">
        <v>62</v>
      </c>
    </row>
    <row r="12" spans="1:10">
      <c r="A12" s="24" t="s">
        <v>16</v>
      </c>
      <c r="B12" s="24">
        <v>20</v>
      </c>
      <c r="C12" s="22">
        <v>17</v>
      </c>
    </row>
    <row r="13" spans="1:10">
      <c r="A13" s="25" t="s">
        <v>67</v>
      </c>
      <c r="B13" s="25">
        <f>SUM(B4:B12)</f>
        <v>834</v>
      </c>
      <c r="C13" s="25">
        <f>SUM(C4:C12)</f>
        <v>809</v>
      </c>
    </row>
    <row r="14" spans="1:10">
      <c r="A14" s="25" t="s">
        <v>18</v>
      </c>
      <c r="B14" s="25"/>
      <c r="C14" s="97"/>
    </row>
    <row r="15" spans="1:10">
      <c r="A15" s="25" t="s">
        <v>19</v>
      </c>
      <c r="B15" s="37"/>
      <c r="C15" s="97"/>
    </row>
    <row r="16" spans="1:10">
      <c r="A16" s="25" t="s">
        <v>20</v>
      </c>
      <c r="B16" s="25"/>
      <c r="C16" s="97"/>
    </row>
    <row r="17" spans="1:3">
      <c r="A17" s="25" t="s">
        <v>23</v>
      </c>
      <c r="B17" s="25">
        <v>22</v>
      </c>
      <c r="C17" s="97">
        <v>19</v>
      </c>
    </row>
    <row r="18" spans="1:3">
      <c r="A18" s="24" t="s">
        <v>27</v>
      </c>
      <c r="B18" s="24">
        <v>60</v>
      </c>
      <c r="C18" s="22">
        <v>56</v>
      </c>
    </row>
    <row r="19" spans="1:3">
      <c r="A19" s="24" t="s">
        <v>22</v>
      </c>
      <c r="B19" s="24">
        <v>34</v>
      </c>
      <c r="C19" s="22">
        <v>31</v>
      </c>
    </row>
    <row r="20" spans="1:3">
      <c r="A20" s="24" t="s">
        <v>26</v>
      </c>
      <c r="B20" s="24">
        <v>13</v>
      </c>
      <c r="C20" s="22">
        <v>12</v>
      </c>
    </row>
    <row r="21" spans="1:3">
      <c r="A21" s="24" t="s">
        <v>28</v>
      </c>
      <c r="B21" s="24">
        <v>29</v>
      </c>
      <c r="C21" s="22">
        <v>26</v>
      </c>
    </row>
    <row r="22" spans="1:3">
      <c r="A22" s="24" t="s">
        <v>29</v>
      </c>
      <c r="B22" s="24">
        <v>30</v>
      </c>
      <c r="C22" s="22">
        <v>29</v>
      </c>
    </row>
    <row r="23" spans="1:3">
      <c r="A23" s="24" t="s">
        <v>35</v>
      </c>
      <c r="B23" s="24">
        <v>18</v>
      </c>
      <c r="C23" s="22">
        <v>18</v>
      </c>
    </row>
    <row r="24" spans="1:3">
      <c r="A24" s="24" t="s">
        <v>36</v>
      </c>
      <c r="B24" s="24">
        <v>15</v>
      </c>
      <c r="C24" s="22">
        <v>14</v>
      </c>
    </row>
    <row r="25" spans="1:3">
      <c r="A25" s="24" t="s">
        <v>38</v>
      </c>
      <c r="B25" s="24">
        <v>34</v>
      </c>
      <c r="C25" s="22">
        <v>31</v>
      </c>
    </row>
    <row r="26" spans="1:3">
      <c r="A26" s="24" t="s">
        <v>34</v>
      </c>
      <c r="B26" s="24">
        <v>41</v>
      </c>
      <c r="C26" s="22">
        <v>39</v>
      </c>
    </row>
    <row r="27" spans="1:3">
      <c r="A27" s="24" t="s">
        <v>24</v>
      </c>
      <c r="B27" s="24">
        <v>83</v>
      </c>
      <c r="C27" s="22">
        <v>80</v>
      </c>
    </row>
    <row r="28" spans="1:3">
      <c r="A28" s="24" t="s">
        <v>37</v>
      </c>
      <c r="B28" s="24">
        <v>39</v>
      </c>
      <c r="C28" s="22">
        <v>38</v>
      </c>
    </row>
    <row r="29" spans="1:3">
      <c r="A29" s="24" t="s">
        <v>25</v>
      </c>
      <c r="B29" s="34">
        <v>27</v>
      </c>
      <c r="C29" s="22">
        <v>17</v>
      </c>
    </row>
    <row r="30" spans="1:3">
      <c r="A30" s="24" t="s">
        <v>30</v>
      </c>
      <c r="B30" s="24">
        <v>35</v>
      </c>
      <c r="C30" s="22">
        <v>34</v>
      </c>
    </row>
    <row r="31" spans="1:3">
      <c r="A31" s="24" t="s">
        <v>21</v>
      </c>
      <c r="B31" s="24">
        <v>49</v>
      </c>
      <c r="C31" s="22">
        <v>49</v>
      </c>
    </row>
    <row r="32" spans="1:3">
      <c r="A32" s="24" t="s">
        <v>31</v>
      </c>
      <c r="B32" s="24">
        <v>61</v>
      </c>
      <c r="C32" s="22">
        <v>61</v>
      </c>
    </row>
    <row r="33" spans="1:3">
      <c r="A33" s="24" t="s">
        <v>32</v>
      </c>
      <c r="B33" s="24">
        <v>39</v>
      </c>
      <c r="C33" s="22">
        <v>39</v>
      </c>
    </row>
    <row r="34" spans="1:3">
      <c r="A34" s="24" t="s">
        <v>33</v>
      </c>
      <c r="B34" s="24">
        <v>69</v>
      </c>
      <c r="C34" s="22">
        <v>64</v>
      </c>
    </row>
    <row r="35" spans="1:3">
      <c r="A35" s="24" t="s">
        <v>72</v>
      </c>
      <c r="B35" s="24">
        <v>47</v>
      </c>
      <c r="C35" s="22">
        <v>41</v>
      </c>
    </row>
    <row r="36" spans="1:3">
      <c r="A36" s="24" t="s">
        <v>41</v>
      </c>
      <c r="B36" s="24">
        <v>50</v>
      </c>
      <c r="C36" s="22">
        <v>44</v>
      </c>
    </row>
    <row r="37" spans="1:3">
      <c r="A37" s="25" t="s">
        <v>71</v>
      </c>
      <c r="B37" s="25">
        <f>SUM(B18:B36)</f>
        <v>773</v>
      </c>
      <c r="C37" s="25">
        <f t="shared" ref="C37" si="0">SUM(C18:C36)</f>
        <v>723</v>
      </c>
    </row>
    <row r="38" spans="1:3">
      <c r="A38" s="24" t="s">
        <v>39</v>
      </c>
      <c r="B38" s="24">
        <v>41</v>
      </c>
      <c r="C38" s="22">
        <v>39</v>
      </c>
    </row>
    <row r="39" spans="1:3">
      <c r="A39" s="24" t="s">
        <v>40</v>
      </c>
      <c r="B39" s="24">
        <v>19</v>
      </c>
      <c r="C39" s="22">
        <v>18</v>
      </c>
    </row>
    <row r="40" spans="1:3">
      <c r="A40" s="24" t="s">
        <v>47</v>
      </c>
      <c r="B40" s="24">
        <v>9</v>
      </c>
      <c r="C40" s="22">
        <v>9</v>
      </c>
    </row>
    <row r="41" spans="1:3">
      <c r="A41" s="25" t="s">
        <v>68</v>
      </c>
      <c r="B41" s="25">
        <f>SUM(B38:B40)</f>
        <v>69</v>
      </c>
      <c r="C41" s="25">
        <f>SUM(C38:C40)</f>
        <v>66</v>
      </c>
    </row>
    <row r="42" spans="1:3">
      <c r="A42" s="24" t="s">
        <v>42</v>
      </c>
      <c r="B42" s="24">
        <v>30</v>
      </c>
      <c r="C42" s="22">
        <v>29</v>
      </c>
    </row>
    <row r="43" spans="1:3">
      <c r="A43" s="24" t="s">
        <v>43</v>
      </c>
      <c r="B43" s="24">
        <v>26</v>
      </c>
      <c r="C43" s="22">
        <v>24</v>
      </c>
    </row>
    <row r="44" spans="1:3">
      <c r="A44" s="24" t="s">
        <v>44</v>
      </c>
      <c r="B44" s="24">
        <v>26</v>
      </c>
      <c r="C44" s="22">
        <v>23</v>
      </c>
    </row>
    <row r="45" spans="1:3">
      <c r="A45" s="24" t="s">
        <v>45</v>
      </c>
      <c r="B45" s="24">
        <v>14</v>
      </c>
      <c r="C45" s="22">
        <v>13</v>
      </c>
    </row>
    <row r="46" spans="1:3">
      <c r="A46" s="24" t="s">
        <v>46</v>
      </c>
      <c r="B46" s="24">
        <v>16</v>
      </c>
      <c r="C46" s="22">
        <v>14</v>
      </c>
    </row>
    <row r="47" spans="1:3">
      <c r="A47" s="24" t="s">
        <v>48</v>
      </c>
      <c r="B47" s="24"/>
      <c r="C47" s="22"/>
    </row>
    <row r="48" spans="1:3">
      <c r="A48" s="24" t="s">
        <v>49</v>
      </c>
      <c r="B48" s="24">
        <v>12</v>
      </c>
      <c r="C48" s="22">
        <v>12</v>
      </c>
    </row>
    <row r="49" spans="1:3">
      <c r="A49" s="24" t="s">
        <v>58</v>
      </c>
      <c r="B49" s="24">
        <v>12</v>
      </c>
      <c r="C49" s="22">
        <v>11</v>
      </c>
    </row>
    <row r="50" spans="1:3">
      <c r="A50" s="24" t="s">
        <v>51</v>
      </c>
      <c r="B50" s="24">
        <v>25</v>
      </c>
      <c r="C50" s="22">
        <v>22</v>
      </c>
    </row>
    <row r="51" spans="1:3">
      <c r="A51" s="24" t="s">
        <v>52</v>
      </c>
      <c r="B51" s="24">
        <v>12</v>
      </c>
      <c r="C51" s="22">
        <v>10</v>
      </c>
    </row>
    <row r="52" spans="1:3">
      <c r="A52" s="24" t="s">
        <v>53</v>
      </c>
      <c r="B52" s="24">
        <v>10</v>
      </c>
      <c r="C52" s="22">
        <v>8</v>
      </c>
    </row>
    <row r="53" spans="1:3">
      <c r="A53" s="24" t="s">
        <v>54</v>
      </c>
      <c r="B53" s="24">
        <v>7</v>
      </c>
      <c r="C53" s="22">
        <v>7</v>
      </c>
    </row>
    <row r="54" spans="1:3">
      <c r="A54" s="24" t="s">
        <v>56</v>
      </c>
      <c r="B54" s="24">
        <v>7</v>
      </c>
      <c r="C54" s="22">
        <v>7</v>
      </c>
    </row>
    <row r="55" spans="1:3">
      <c r="A55" s="24" t="s">
        <v>55</v>
      </c>
      <c r="B55" s="24"/>
      <c r="C55" s="22"/>
    </row>
    <row r="56" spans="1:3">
      <c r="A56" s="24" t="s">
        <v>57</v>
      </c>
      <c r="B56" s="34"/>
      <c r="C56" s="22"/>
    </row>
    <row r="57" spans="1:3">
      <c r="A57" s="25" t="s">
        <v>70</v>
      </c>
      <c r="B57" s="25">
        <f>SUM(B42:B56)</f>
        <v>197</v>
      </c>
      <c r="C57" s="25">
        <f>SUM(C42:C56)</f>
        <v>180</v>
      </c>
    </row>
    <row r="58" spans="1:3" ht="18.75">
      <c r="A58" s="30" t="s">
        <v>59</v>
      </c>
      <c r="B58" s="31">
        <f>B2+B3+B13+B14+B15+B16+B17+B37+B41+B57</f>
        <v>2065</v>
      </c>
      <c r="C58" s="31">
        <f t="shared" ref="C58" si="1">C57+C41+C37+C17+C16+C15+C14+C13+C3+C2</f>
        <v>1961</v>
      </c>
    </row>
  </sheetData>
  <mergeCells count="1">
    <mergeCell ref="G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</vt:i4>
      </vt:variant>
    </vt:vector>
  </HeadingPairs>
  <TitlesOfParts>
    <vt:vector size="12" baseType="lpstr">
      <vt:lpstr>2021见习岗</vt:lpstr>
      <vt:lpstr>教育系统人员情况表（0125算师生比）</vt:lpstr>
      <vt:lpstr>教育系统人员情况表（师生比、班师比0305） (新)</vt:lpstr>
      <vt:lpstr>中学（55女）</vt:lpstr>
      <vt:lpstr>中学 (60女)</vt:lpstr>
      <vt:lpstr>2021招聘后年底空编数0316</vt:lpstr>
      <vt:lpstr>教育系统在岗情况0329</vt:lpstr>
      <vt:lpstr>Sheet1</vt:lpstr>
      <vt:lpstr>'2021见习岗'!Print_Titles</vt:lpstr>
      <vt:lpstr>'2021招聘后年底空编数0316'!Print_Titles</vt:lpstr>
      <vt:lpstr>'教育系统人员情况表（0125算师生比）'!Print_Titles</vt:lpstr>
      <vt:lpstr>'教育系统人员情况表（师生比、班师比0305） (新)'!Print_Titles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2021-06-25T02:07:22Z</cp:lastPrinted>
  <dcterms:created xsi:type="dcterms:W3CDTF">2019-11-01T01:10:41Z</dcterms:created>
  <dcterms:modified xsi:type="dcterms:W3CDTF">2021-06-28T08:59:44Z</dcterms:modified>
</cp:coreProperties>
</file>