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表" sheetId="1" r:id="rId1"/>
  </sheets>
  <definedNames>
    <definedName name="_xlnm._FilterDatabase" localSheetId="0" hidden="1">表!$A$2:$G$2</definedName>
  </definedNames>
  <calcPr calcId="144525"/>
</workbook>
</file>

<file path=xl/sharedStrings.xml><?xml version="1.0" encoding="utf-8"?>
<sst xmlns="http://schemas.openxmlformats.org/spreadsheetml/2006/main" count="2896" uniqueCount="978">
  <si>
    <t>陵水黎族自治县2023年公开招聘幼儿园员额人员资格初审合格人员名单</t>
  </si>
  <si>
    <t>序号</t>
  </si>
  <si>
    <t>报考号</t>
  </si>
  <si>
    <t>职位代码</t>
  </si>
  <si>
    <t>姓名</t>
  </si>
  <si>
    <t>性别</t>
  </si>
  <si>
    <t>备注</t>
  </si>
  <si>
    <t>0101-教师岗位1(县机关幼儿园)</t>
  </si>
  <si>
    <t>冯意希</t>
  </si>
  <si>
    <t>女</t>
  </si>
  <si>
    <t>王海燕</t>
  </si>
  <si>
    <t>蔡媛媛</t>
  </si>
  <si>
    <t>钟亚荣</t>
  </si>
  <si>
    <t>胡婷婷</t>
  </si>
  <si>
    <t>李宋君</t>
  </si>
  <si>
    <t>卢亚蕾</t>
  </si>
  <si>
    <t>洪杨琴</t>
  </si>
  <si>
    <t>陈思颖</t>
  </si>
  <si>
    <t>王菊云</t>
  </si>
  <si>
    <t>曾琬清</t>
  </si>
  <si>
    <t>李雨芳</t>
  </si>
  <si>
    <t>胡惠子</t>
  </si>
  <si>
    <t>汪海玲</t>
  </si>
  <si>
    <t>陈小妹</t>
  </si>
  <si>
    <t>符春草</t>
  </si>
  <si>
    <t>陈梦锐</t>
  </si>
  <si>
    <t>蔡杨帆</t>
  </si>
  <si>
    <t>吴连雪</t>
  </si>
  <si>
    <t>王晶晶</t>
  </si>
  <si>
    <t>吴倩倩</t>
  </si>
  <si>
    <t>吕娇丹</t>
  </si>
  <si>
    <t>吴雪玲</t>
  </si>
  <si>
    <t>邓小双</t>
  </si>
  <si>
    <t>胡小翠</t>
  </si>
  <si>
    <t>邓慧娴</t>
  </si>
  <si>
    <t>陈正</t>
  </si>
  <si>
    <t>韩晓珊</t>
  </si>
  <si>
    <t>颜亚梨</t>
  </si>
  <si>
    <t>符雪雪</t>
  </si>
  <si>
    <t>李慧平</t>
  </si>
  <si>
    <t>温文倩</t>
  </si>
  <si>
    <t>杨凡</t>
  </si>
  <si>
    <t>王紫蕾</t>
  </si>
  <si>
    <t>龙珠</t>
  </si>
  <si>
    <t>郑优丝</t>
  </si>
  <si>
    <t>唐海芬</t>
  </si>
  <si>
    <t>曾玲</t>
  </si>
  <si>
    <t>唐肖颖</t>
  </si>
  <si>
    <t>余燕燕</t>
  </si>
  <si>
    <t>王翠芳</t>
  </si>
  <si>
    <t>李慧兰</t>
  </si>
  <si>
    <t>何莹</t>
  </si>
  <si>
    <t>王海叶</t>
  </si>
  <si>
    <t>符小莉</t>
  </si>
  <si>
    <t>陈燕子</t>
  </si>
  <si>
    <t>陈金丽</t>
  </si>
  <si>
    <t>胡亚飘</t>
  </si>
  <si>
    <t>陈春燕</t>
  </si>
  <si>
    <t>陈婧</t>
  </si>
  <si>
    <t>身份证号码后3位“847”</t>
  </si>
  <si>
    <t>陈江迅</t>
  </si>
  <si>
    <t>马婉曼</t>
  </si>
  <si>
    <t>李亚妹</t>
  </si>
  <si>
    <t>李娇莉</t>
  </si>
  <si>
    <t>李锐锐</t>
  </si>
  <si>
    <t>符含蕊</t>
  </si>
  <si>
    <t>李亲亲</t>
  </si>
  <si>
    <t>董亚猛</t>
  </si>
  <si>
    <t>徐明慧</t>
  </si>
  <si>
    <t>黄仕忠</t>
  </si>
  <si>
    <t>男</t>
  </si>
  <si>
    <t>林尤虹</t>
  </si>
  <si>
    <t>胡瑞伊</t>
  </si>
  <si>
    <t>黄少</t>
  </si>
  <si>
    <t>王培培</t>
  </si>
  <si>
    <t>陈焕</t>
  </si>
  <si>
    <t>许引弟</t>
  </si>
  <si>
    <t>丘仁璐</t>
  </si>
  <si>
    <t>黄丽婷</t>
  </si>
  <si>
    <t>王子叶</t>
  </si>
  <si>
    <t>卓亚绿</t>
  </si>
  <si>
    <t>卓小娜</t>
  </si>
  <si>
    <t>欧阳雁</t>
  </si>
  <si>
    <t>朱莹莹</t>
  </si>
  <si>
    <t>黄静</t>
  </si>
  <si>
    <t>黄方惠</t>
  </si>
  <si>
    <t>杜海芬</t>
  </si>
  <si>
    <t>黎晶晶</t>
  </si>
  <si>
    <t>刘春蕊</t>
  </si>
  <si>
    <t>周连秋</t>
  </si>
  <si>
    <t>黄冰冰</t>
  </si>
  <si>
    <t>黄丽凤</t>
  </si>
  <si>
    <t>张林霞</t>
  </si>
  <si>
    <t>黄小月</t>
  </si>
  <si>
    <t>胡利伟</t>
  </si>
  <si>
    <t>唐子含</t>
  </si>
  <si>
    <t>吴娇曼</t>
  </si>
  <si>
    <t>朱彩娟</t>
  </si>
  <si>
    <t>周盈盈</t>
  </si>
  <si>
    <t>蒋小琪</t>
  </si>
  <si>
    <t>苏亚桃</t>
  </si>
  <si>
    <t>陈暖</t>
  </si>
  <si>
    <t>胡其茹</t>
  </si>
  <si>
    <t>周海韵</t>
  </si>
  <si>
    <t>李丹丹</t>
  </si>
  <si>
    <t>胡梦环</t>
  </si>
  <si>
    <t>丰孟佳</t>
  </si>
  <si>
    <t>吴春秋</t>
  </si>
  <si>
    <t>薛丽妃</t>
  </si>
  <si>
    <t>林珊珊</t>
  </si>
  <si>
    <t>胡亚丹</t>
  </si>
  <si>
    <t>陈娜</t>
  </si>
  <si>
    <t>黄婉妃</t>
  </si>
  <si>
    <t>李小兰</t>
  </si>
  <si>
    <t>郑春娇</t>
  </si>
  <si>
    <t>胡夏茵</t>
  </si>
  <si>
    <t>梁甜</t>
  </si>
  <si>
    <t>王美丽</t>
  </si>
  <si>
    <t>陈色叶</t>
  </si>
  <si>
    <t>潘文崖</t>
  </si>
  <si>
    <t>苏俏俏</t>
  </si>
  <si>
    <t>施亚丹</t>
  </si>
  <si>
    <t>王安娟</t>
  </si>
  <si>
    <t>黄义红</t>
  </si>
  <si>
    <t>叶亚妹</t>
  </si>
  <si>
    <t>吴子滢</t>
  </si>
  <si>
    <t>陈曼</t>
  </si>
  <si>
    <t>汪柳岑</t>
  </si>
  <si>
    <t>陈秋雅</t>
  </si>
  <si>
    <t>徐婉晴</t>
  </si>
  <si>
    <t>郑月宛</t>
  </si>
  <si>
    <t>林雅</t>
  </si>
  <si>
    <t>陈佩怡</t>
  </si>
  <si>
    <t>刘莉莉</t>
  </si>
  <si>
    <t>郑孟程</t>
  </si>
  <si>
    <t>吴梅香</t>
  </si>
  <si>
    <t>周景</t>
  </si>
  <si>
    <t>左金果</t>
  </si>
  <si>
    <t>黄晓雅</t>
  </si>
  <si>
    <t>江薇</t>
  </si>
  <si>
    <t>黄清秋</t>
  </si>
  <si>
    <t>文艳</t>
  </si>
  <si>
    <t>蔡东凌</t>
  </si>
  <si>
    <t>何书诗</t>
  </si>
  <si>
    <t>蔡雪珍</t>
  </si>
  <si>
    <t>杨春玉</t>
  </si>
  <si>
    <t>陈延丽</t>
  </si>
  <si>
    <t>林英雯</t>
  </si>
  <si>
    <t>吉家静</t>
  </si>
  <si>
    <t>黎亚燕</t>
  </si>
  <si>
    <t>黄海霞</t>
  </si>
  <si>
    <t>陈经雅</t>
  </si>
  <si>
    <t>符芳叶</t>
  </si>
  <si>
    <t>崔亚引</t>
  </si>
  <si>
    <t>王阿什</t>
  </si>
  <si>
    <t>刘德朋</t>
  </si>
  <si>
    <t>陈凌惠</t>
  </si>
  <si>
    <t>郑丽巧</t>
  </si>
  <si>
    <t>吉娇娇</t>
  </si>
  <si>
    <t>庞雪清</t>
  </si>
  <si>
    <t>黄紫金</t>
  </si>
  <si>
    <t>胡盈颖</t>
  </si>
  <si>
    <t>谭方柳</t>
  </si>
  <si>
    <t>黄连波</t>
  </si>
  <si>
    <t>符妙妮</t>
  </si>
  <si>
    <t>李紫瑜</t>
  </si>
  <si>
    <t>刘秀润</t>
  </si>
  <si>
    <t>许菊</t>
  </si>
  <si>
    <t>熊吉苗</t>
  </si>
  <si>
    <t>吴莎莎</t>
  </si>
  <si>
    <t>陈国琴</t>
  </si>
  <si>
    <t>邱霜霜</t>
  </si>
  <si>
    <t>杨雪</t>
  </si>
  <si>
    <t>符冬蕾</t>
  </si>
  <si>
    <t>黎慧怡</t>
  </si>
  <si>
    <t>张艳</t>
  </si>
  <si>
    <t>董佳佳</t>
  </si>
  <si>
    <t>杨丽娟</t>
  </si>
  <si>
    <t>陈欣欣</t>
  </si>
  <si>
    <t>董慧玲</t>
  </si>
  <si>
    <t>何翠翠</t>
  </si>
  <si>
    <t>0102-教师岗位2(县机关幼儿园)</t>
  </si>
  <si>
    <t>史燕雯</t>
  </si>
  <si>
    <t>陈光彩</t>
  </si>
  <si>
    <t>唐素丽</t>
  </si>
  <si>
    <t>符志梅</t>
  </si>
  <si>
    <t>唐贺钰</t>
  </si>
  <si>
    <t>何玉珍</t>
  </si>
  <si>
    <t>林慧</t>
  </si>
  <si>
    <t>周小妮</t>
  </si>
  <si>
    <t>关远倩</t>
  </si>
  <si>
    <t>吴海珠</t>
  </si>
  <si>
    <t>戴恩娜</t>
  </si>
  <si>
    <t>梁春肖</t>
  </si>
  <si>
    <t>冯艳芳</t>
  </si>
  <si>
    <t>徐志英</t>
  </si>
  <si>
    <t>邓婷梦</t>
  </si>
  <si>
    <t>庞敏</t>
  </si>
  <si>
    <t>吴俊秀</t>
  </si>
  <si>
    <t>盛紫怡</t>
  </si>
  <si>
    <t>王彩云</t>
  </si>
  <si>
    <t>钟虹</t>
  </si>
  <si>
    <t>王小霞</t>
  </si>
  <si>
    <t>符琼艳</t>
  </si>
  <si>
    <t>王会莉</t>
  </si>
  <si>
    <t>朱巧妃</t>
  </si>
  <si>
    <t>周小明</t>
  </si>
  <si>
    <t>叶秋平</t>
  </si>
  <si>
    <t>钟彦妃</t>
  </si>
  <si>
    <t>梁小丽</t>
  </si>
  <si>
    <t>陈蕾</t>
  </si>
  <si>
    <t>韦兴果</t>
  </si>
  <si>
    <t>庞秋玉</t>
  </si>
  <si>
    <t>田妮</t>
  </si>
  <si>
    <t>李丹香</t>
  </si>
  <si>
    <t>林晓心</t>
  </si>
  <si>
    <t>邱宁天</t>
  </si>
  <si>
    <t>符淑霞</t>
  </si>
  <si>
    <t>张密街</t>
  </si>
  <si>
    <t>廖世琳</t>
  </si>
  <si>
    <t>张曼</t>
  </si>
  <si>
    <t>劳丽颖</t>
  </si>
  <si>
    <t>吴青菊</t>
  </si>
  <si>
    <t>陈仪</t>
  </si>
  <si>
    <t>孙鑫源</t>
  </si>
  <si>
    <t>杨梅连</t>
  </si>
  <si>
    <t>庄海珠</t>
  </si>
  <si>
    <t>符晓玉</t>
  </si>
  <si>
    <t>何金彦</t>
  </si>
  <si>
    <t>姚丹丽</t>
  </si>
  <si>
    <t>林心如</t>
  </si>
  <si>
    <t>高冬利</t>
  </si>
  <si>
    <t>李娉婷</t>
  </si>
  <si>
    <t>邓安妮</t>
  </si>
  <si>
    <t>周王云宇</t>
  </si>
  <si>
    <t>李向玲</t>
  </si>
  <si>
    <t>邓振婉</t>
  </si>
  <si>
    <t>吴亚姑</t>
  </si>
  <si>
    <t>梁玉</t>
  </si>
  <si>
    <t>唐家杏</t>
  </si>
  <si>
    <t>黄海珍</t>
  </si>
  <si>
    <t>农叮当</t>
  </si>
  <si>
    <t>钟海转</t>
  </si>
  <si>
    <t>王艳纳</t>
  </si>
  <si>
    <t>翁书真</t>
  </si>
  <si>
    <t>梁小英</t>
  </si>
  <si>
    <t>吴华恋</t>
  </si>
  <si>
    <t>杨泽芬</t>
  </si>
  <si>
    <t>符月芳</t>
  </si>
  <si>
    <t>林薇薇</t>
  </si>
  <si>
    <t>云惟妹</t>
  </si>
  <si>
    <t>郭石晶</t>
  </si>
  <si>
    <t>符北女</t>
  </si>
  <si>
    <t>张舰匀</t>
  </si>
  <si>
    <t>秦秋容</t>
  </si>
  <si>
    <t>许红豆</t>
  </si>
  <si>
    <t>姜婉萍</t>
  </si>
  <si>
    <t>陈美瑜</t>
  </si>
  <si>
    <t>王素湖</t>
  </si>
  <si>
    <t>林妙柔</t>
  </si>
  <si>
    <t>吴丽娟</t>
  </si>
  <si>
    <t>杨晶</t>
  </si>
  <si>
    <t>王诗彤</t>
  </si>
  <si>
    <t>宋良玉</t>
  </si>
  <si>
    <t>邢孔立</t>
  </si>
  <si>
    <t>张慧</t>
  </si>
  <si>
    <t>陈文慧</t>
  </si>
  <si>
    <t>黎秀玲</t>
  </si>
  <si>
    <t>王运琼</t>
  </si>
  <si>
    <t>梁增月</t>
  </si>
  <si>
    <t>林晓娜</t>
  </si>
  <si>
    <t>欧春余</t>
  </si>
  <si>
    <t>王钟榆</t>
  </si>
  <si>
    <t>曾载龄</t>
  </si>
  <si>
    <t>李晓惠</t>
  </si>
  <si>
    <t>李秋兑</t>
  </si>
  <si>
    <t>苏林蕊</t>
  </si>
  <si>
    <t>文宠艳</t>
  </si>
  <si>
    <t>吴青越</t>
  </si>
  <si>
    <t>王惠</t>
  </si>
  <si>
    <t>吴玉苗</t>
  </si>
  <si>
    <t>黄丹萍</t>
  </si>
  <si>
    <t>王曼</t>
  </si>
  <si>
    <t>身份证号码后3位“426”</t>
  </si>
  <si>
    <t>陈贞霏</t>
  </si>
  <si>
    <t>孔令洁</t>
  </si>
  <si>
    <t>钟琼雪</t>
  </si>
  <si>
    <t>陈恩妮</t>
  </si>
  <si>
    <t>符文静</t>
  </si>
  <si>
    <t>郑伟兰</t>
  </si>
  <si>
    <t>洪彩月</t>
  </si>
  <si>
    <t>王莉灵</t>
  </si>
  <si>
    <t>王小妹</t>
  </si>
  <si>
    <t>吴梦菲</t>
  </si>
  <si>
    <t>王智莲</t>
  </si>
  <si>
    <t>黄红红</t>
  </si>
  <si>
    <t>王婷</t>
  </si>
  <si>
    <t>陈吉瑜</t>
  </si>
  <si>
    <t>周海琴</t>
  </si>
  <si>
    <t>赵春娜</t>
  </si>
  <si>
    <t>周小红</t>
  </si>
  <si>
    <t>符小妮</t>
  </si>
  <si>
    <t>吴芳庆</t>
  </si>
  <si>
    <t>覃小幸</t>
  </si>
  <si>
    <t>林玉银</t>
  </si>
  <si>
    <t>陈玉婷</t>
  </si>
  <si>
    <t>何伟维</t>
  </si>
  <si>
    <t>宋雪琴</t>
  </si>
  <si>
    <t>黄妙妙</t>
  </si>
  <si>
    <t>翁娇雪</t>
  </si>
  <si>
    <t>钟林杏</t>
  </si>
  <si>
    <t>甘小霞</t>
  </si>
  <si>
    <t>林晓贝</t>
  </si>
  <si>
    <t>黄柳夕</t>
  </si>
  <si>
    <t>卢世佳</t>
  </si>
  <si>
    <t>梁译允</t>
  </si>
  <si>
    <t>李明静</t>
  </si>
  <si>
    <t>陈春南</t>
  </si>
  <si>
    <t>陈春娇</t>
  </si>
  <si>
    <t>孙珠琳</t>
  </si>
  <si>
    <t>吴雪梅</t>
  </si>
  <si>
    <t>赖彩珠</t>
  </si>
  <si>
    <t>包兵兵</t>
  </si>
  <si>
    <t>黄小咪</t>
  </si>
  <si>
    <t>王艺铮</t>
  </si>
  <si>
    <t>肖涵月</t>
  </si>
  <si>
    <t>吴美娜</t>
  </si>
  <si>
    <t>符佳艳</t>
  </si>
  <si>
    <t>符红霞</t>
  </si>
  <si>
    <t>王艳萍</t>
  </si>
  <si>
    <t>卓小琪</t>
  </si>
  <si>
    <t>纪谨娱</t>
  </si>
  <si>
    <t>唐小妹</t>
  </si>
  <si>
    <t>王惠妹</t>
  </si>
  <si>
    <t>王丹婷</t>
  </si>
  <si>
    <t>唐秀华</t>
  </si>
  <si>
    <t>谢克冰</t>
  </si>
  <si>
    <t>金菊</t>
  </si>
  <si>
    <t>王羽婕</t>
  </si>
  <si>
    <t>王天雪</t>
  </si>
  <si>
    <t>曾金蓉</t>
  </si>
  <si>
    <t>刘如</t>
  </si>
  <si>
    <t>严小静</t>
  </si>
  <si>
    <t>陈苗</t>
  </si>
  <si>
    <t>杨眙</t>
  </si>
  <si>
    <t>符明妙</t>
  </si>
  <si>
    <t>李雪</t>
  </si>
  <si>
    <t>李诺</t>
  </si>
  <si>
    <t>顾小婉</t>
  </si>
  <si>
    <t>符文倩</t>
  </si>
  <si>
    <t>张雪</t>
  </si>
  <si>
    <t>陈显雯</t>
  </si>
  <si>
    <t>麦桂月</t>
  </si>
  <si>
    <t>黄丽</t>
  </si>
  <si>
    <t>林秋妹</t>
  </si>
  <si>
    <t>陈川琳</t>
  </si>
  <si>
    <t>潘正丽</t>
  </si>
  <si>
    <t>符佳婧</t>
  </si>
  <si>
    <t>邱小祯</t>
  </si>
  <si>
    <t>李海琴</t>
  </si>
  <si>
    <t>封丽君</t>
  </si>
  <si>
    <t>李琼妍</t>
  </si>
  <si>
    <t>李珊</t>
  </si>
  <si>
    <t>韦杰艺</t>
  </si>
  <si>
    <t>唐燕</t>
  </si>
  <si>
    <t>高彩虹</t>
  </si>
  <si>
    <t>黄柳翠</t>
  </si>
  <si>
    <t>符壮丽</t>
  </si>
  <si>
    <t>牛淑明</t>
  </si>
  <si>
    <t>何嘉慧</t>
  </si>
  <si>
    <t>刘秀与</t>
  </si>
  <si>
    <t>韦天香</t>
  </si>
  <si>
    <t>朱凤清</t>
  </si>
  <si>
    <t>查怡</t>
  </si>
  <si>
    <t>刘云云</t>
  </si>
  <si>
    <t>邓风</t>
  </si>
  <si>
    <t>王伊轩</t>
  </si>
  <si>
    <t>安娅娟</t>
  </si>
  <si>
    <t>符聘</t>
  </si>
  <si>
    <t>麦佳静</t>
  </si>
  <si>
    <t>陈正娟</t>
  </si>
  <si>
    <t>李昕</t>
  </si>
  <si>
    <t>刘樱洁</t>
  </si>
  <si>
    <t>吴乾女</t>
  </si>
  <si>
    <t>吴莉花</t>
  </si>
  <si>
    <t>李向冰</t>
  </si>
  <si>
    <t>邱建兴</t>
  </si>
  <si>
    <t>罗美晶</t>
  </si>
  <si>
    <t>潘佳佳</t>
  </si>
  <si>
    <t>黄芳</t>
  </si>
  <si>
    <t>莫婷</t>
  </si>
  <si>
    <t>曾家慧</t>
  </si>
  <si>
    <t>苏秀香</t>
  </si>
  <si>
    <t>符少荣</t>
  </si>
  <si>
    <t>刘晓婷</t>
  </si>
  <si>
    <t>李明丽</t>
  </si>
  <si>
    <t>范春丽</t>
  </si>
  <si>
    <t>刘俊情</t>
  </si>
  <si>
    <t>苏梦琪</t>
  </si>
  <si>
    <t>符景宽</t>
  </si>
  <si>
    <t>郑婵娟</t>
  </si>
  <si>
    <t>吴琪</t>
  </si>
  <si>
    <t>陈观带</t>
  </si>
  <si>
    <t>陈重元</t>
  </si>
  <si>
    <t>李文灿</t>
  </si>
  <si>
    <t>王小青</t>
  </si>
  <si>
    <t>韦采杏</t>
  </si>
  <si>
    <t>黄丽雯</t>
  </si>
  <si>
    <t>钟丽媚</t>
  </si>
  <si>
    <t>郭芯伶</t>
  </si>
  <si>
    <t>黄露</t>
  </si>
  <si>
    <t>身份证号码后3位“220”</t>
  </si>
  <si>
    <t>苏巧智</t>
  </si>
  <si>
    <t>王嘉仪</t>
  </si>
  <si>
    <t>施秋梅</t>
  </si>
  <si>
    <t>羊蕊</t>
  </si>
  <si>
    <t>曾婷</t>
  </si>
  <si>
    <t>毛婷</t>
  </si>
  <si>
    <t>马佳琴</t>
  </si>
  <si>
    <t>羊国蓉</t>
  </si>
  <si>
    <t>许石丽</t>
  </si>
  <si>
    <t>庞建萍</t>
  </si>
  <si>
    <t>蔡筱彤</t>
  </si>
  <si>
    <t>周文娜</t>
  </si>
  <si>
    <t>苏虹虹</t>
  </si>
  <si>
    <t>卢启燕</t>
  </si>
  <si>
    <t>黎琴</t>
  </si>
  <si>
    <t>李振珊</t>
  </si>
  <si>
    <t>刘演</t>
  </si>
  <si>
    <t>陈小萱</t>
  </si>
  <si>
    <t>郑俏丽</t>
  </si>
  <si>
    <t>许思萍</t>
  </si>
  <si>
    <t>薛玉燕</t>
  </si>
  <si>
    <t>吴梅凤</t>
  </si>
  <si>
    <t>赵雅珏</t>
  </si>
  <si>
    <t>陈姝娜</t>
  </si>
  <si>
    <t>刘丽桃</t>
  </si>
  <si>
    <t>王秀芬</t>
  </si>
  <si>
    <t>王欣馨</t>
  </si>
  <si>
    <t>岑琳</t>
  </si>
  <si>
    <t>梁翠</t>
  </si>
  <si>
    <t>郑玉茉</t>
  </si>
  <si>
    <t>王雪欣</t>
  </si>
  <si>
    <t>唐婧</t>
  </si>
  <si>
    <t>吴雪霞</t>
  </si>
  <si>
    <t>黄衡</t>
  </si>
  <si>
    <t>李秋姣</t>
  </si>
  <si>
    <t>刘婷婷</t>
  </si>
  <si>
    <t>黄雅梦</t>
  </si>
  <si>
    <t>陈小婕</t>
  </si>
  <si>
    <t>王敏</t>
  </si>
  <si>
    <t>刘海仙</t>
  </si>
  <si>
    <t>邓婷</t>
  </si>
  <si>
    <t>王坚</t>
  </si>
  <si>
    <t>李颖彩</t>
  </si>
  <si>
    <t>文叶群</t>
  </si>
  <si>
    <t>黄颖倩</t>
  </si>
  <si>
    <t>王达萍</t>
  </si>
  <si>
    <t>王雅</t>
  </si>
  <si>
    <t>解为君</t>
  </si>
  <si>
    <t>明珠</t>
  </si>
  <si>
    <t>黄蓉</t>
  </si>
  <si>
    <t>林冰</t>
  </si>
  <si>
    <t>身份证号码后3位“727”</t>
  </si>
  <si>
    <t>梁军</t>
  </si>
  <si>
    <t>林燕青</t>
  </si>
  <si>
    <t>郑侠云</t>
  </si>
  <si>
    <t>蔡曼雅</t>
  </si>
  <si>
    <t>郭盈</t>
  </si>
  <si>
    <t>周慧萍</t>
  </si>
  <si>
    <t>唐宁</t>
  </si>
  <si>
    <t>陈壹琳</t>
  </si>
  <si>
    <t>符钟娇</t>
  </si>
  <si>
    <t>符晓冰</t>
  </si>
  <si>
    <t>周启兰</t>
  </si>
  <si>
    <t>王子慧</t>
  </si>
  <si>
    <t>符冠亮</t>
  </si>
  <si>
    <t>林莎莎</t>
  </si>
  <si>
    <t>黄小玉</t>
  </si>
  <si>
    <t>占丽雪</t>
  </si>
  <si>
    <t>许莲妹</t>
  </si>
  <si>
    <t>陆干恩</t>
  </si>
  <si>
    <t>柳娜</t>
  </si>
  <si>
    <t>符连美</t>
  </si>
  <si>
    <t>王燕媛</t>
  </si>
  <si>
    <t>黎仲凯</t>
  </si>
  <si>
    <t>赖香羽</t>
  </si>
  <si>
    <t>张宝樱</t>
  </si>
  <si>
    <t>聂利君</t>
  </si>
  <si>
    <t>陈秋暖</t>
  </si>
  <si>
    <t>林达妹</t>
  </si>
  <si>
    <t>张石恩</t>
  </si>
  <si>
    <t>吴苗</t>
  </si>
  <si>
    <t>陈晓梦</t>
  </si>
  <si>
    <t>王丽扬</t>
  </si>
  <si>
    <t>陈灿灿</t>
  </si>
  <si>
    <t>杨阳</t>
  </si>
  <si>
    <t>梁井爱</t>
  </si>
  <si>
    <t>罗莉</t>
  </si>
  <si>
    <t>吴清茜</t>
  </si>
  <si>
    <t>任晶</t>
  </si>
  <si>
    <t>赵一然</t>
  </si>
  <si>
    <t>李晶晶</t>
  </si>
  <si>
    <t>丁裕欢</t>
  </si>
  <si>
    <t>黄芯如</t>
  </si>
  <si>
    <t>董德霞</t>
  </si>
  <si>
    <t>刘珊</t>
  </si>
  <si>
    <t>郑乐乐</t>
  </si>
  <si>
    <t>谢蓉</t>
  </si>
  <si>
    <t>符文娟</t>
  </si>
  <si>
    <t>黄杏</t>
  </si>
  <si>
    <t>陈其凤</t>
  </si>
  <si>
    <t>柳盈</t>
  </si>
  <si>
    <t>刘菁琳</t>
  </si>
  <si>
    <t>欧童月</t>
  </si>
  <si>
    <t>符谷丹</t>
  </si>
  <si>
    <t>王艳</t>
  </si>
  <si>
    <t>陈汉菊</t>
  </si>
  <si>
    <t>符丹琼</t>
  </si>
  <si>
    <t>赵克央</t>
  </si>
  <si>
    <t>钟芳芳</t>
  </si>
  <si>
    <t>蓝晓月</t>
  </si>
  <si>
    <t>陈小燕</t>
  </si>
  <si>
    <t>张咪</t>
  </si>
  <si>
    <t>符云淑</t>
  </si>
  <si>
    <t>黄壮英</t>
  </si>
  <si>
    <t>曾维敏</t>
  </si>
  <si>
    <t>王夏滢</t>
  </si>
  <si>
    <t>刘丹</t>
  </si>
  <si>
    <t>何春林</t>
  </si>
  <si>
    <t>邢萍</t>
  </si>
  <si>
    <t>王伶郦</t>
  </si>
  <si>
    <t>秦安娜</t>
  </si>
  <si>
    <t>吴海菊</t>
  </si>
  <si>
    <t>文美容</t>
  </si>
  <si>
    <t>张宽彩</t>
  </si>
  <si>
    <t>王梦芸</t>
  </si>
  <si>
    <t>罗晶</t>
  </si>
  <si>
    <t>谷彩凤</t>
  </si>
  <si>
    <t>王咸静</t>
  </si>
  <si>
    <t>羊妹妹</t>
  </si>
  <si>
    <t>曾彩雪</t>
  </si>
  <si>
    <t>卢传娟</t>
  </si>
  <si>
    <t>王榕</t>
  </si>
  <si>
    <t>王秀棉</t>
  </si>
  <si>
    <t>王小慧</t>
  </si>
  <si>
    <t>王丹萍</t>
  </si>
  <si>
    <t>身份证号码后3位“06X”</t>
  </si>
  <si>
    <t>陈是丽</t>
  </si>
  <si>
    <t>林菁</t>
  </si>
  <si>
    <t>罗芳妮</t>
  </si>
  <si>
    <t>林海荣</t>
  </si>
  <si>
    <t>李果</t>
  </si>
  <si>
    <t>李雅君</t>
  </si>
  <si>
    <t>胡李倩</t>
  </si>
  <si>
    <t>杨晓静</t>
  </si>
  <si>
    <t>王玉玲</t>
  </si>
  <si>
    <t>李海銮</t>
  </si>
  <si>
    <t>李燕冬</t>
  </si>
  <si>
    <t>戴姑荣</t>
  </si>
  <si>
    <t>邓欢婷</t>
  </si>
  <si>
    <t>田仙</t>
  </si>
  <si>
    <t>陈明慧</t>
  </si>
  <si>
    <t>邢雅婷</t>
  </si>
  <si>
    <t>李菱</t>
  </si>
  <si>
    <t>余星晶</t>
  </si>
  <si>
    <t>文霞</t>
  </si>
  <si>
    <t>张玉霖</t>
  </si>
  <si>
    <t>高柳</t>
  </si>
  <si>
    <t>钟圣婷</t>
  </si>
  <si>
    <t>刘雨薇</t>
  </si>
  <si>
    <t>凌菲菲</t>
  </si>
  <si>
    <t>方桢</t>
  </si>
  <si>
    <t>钟友作</t>
  </si>
  <si>
    <t>符孙梅</t>
  </si>
  <si>
    <t>邱华英</t>
  </si>
  <si>
    <t>卢春琴</t>
  </si>
  <si>
    <t>身份证号码后3位“449”</t>
  </si>
  <si>
    <t>郑文斯</t>
  </si>
  <si>
    <t>黄荣仙</t>
  </si>
  <si>
    <t>身份证号码后3位“321”</t>
  </si>
  <si>
    <t>何美妃</t>
  </si>
  <si>
    <t>李佳</t>
  </si>
  <si>
    <t>王春颖</t>
  </si>
  <si>
    <t>莫冰</t>
  </si>
  <si>
    <t>符积玉</t>
  </si>
  <si>
    <t>叶庆鸟</t>
  </si>
  <si>
    <t>陈礼意</t>
  </si>
  <si>
    <t>伍召萍</t>
  </si>
  <si>
    <t>陈清风</t>
  </si>
  <si>
    <t>符日遵</t>
  </si>
  <si>
    <t>肖虹</t>
  </si>
  <si>
    <t>骆秀川</t>
  </si>
  <si>
    <t>廖婷婷</t>
  </si>
  <si>
    <t>何静</t>
  </si>
  <si>
    <t>符开芝</t>
  </si>
  <si>
    <t>符海媚</t>
  </si>
  <si>
    <t>林娇妹</t>
  </si>
  <si>
    <t>黄文晓</t>
  </si>
  <si>
    <t>郑月玉</t>
  </si>
  <si>
    <t>苏云婷</t>
  </si>
  <si>
    <t>沈雅雅</t>
  </si>
  <si>
    <t>吴冬慧</t>
  </si>
  <si>
    <t>李影</t>
  </si>
  <si>
    <t>符梅喜</t>
  </si>
  <si>
    <t>金玉荣</t>
  </si>
  <si>
    <t>吕素婷</t>
  </si>
  <si>
    <t>朱露</t>
  </si>
  <si>
    <t>陈婷</t>
  </si>
  <si>
    <t>身份证号码后3位“409”</t>
  </si>
  <si>
    <t>桂日玲</t>
  </si>
  <si>
    <t>王贞英</t>
  </si>
  <si>
    <t>吴春妹</t>
  </si>
  <si>
    <t>陈方美</t>
  </si>
  <si>
    <t>黄娜</t>
  </si>
  <si>
    <t>曾小曼</t>
  </si>
  <si>
    <t>陈霞</t>
  </si>
  <si>
    <t>周林朱</t>
  </si>
  <si>
    <t>李佳玉</t>
  </si>
  <si>
    <t>孙利念</t>
  </si>
  <si>
    <t>许明媚</t>
  </si>
  <si>
    <t>李日珠</t>
  </si>
  <si>
    <t>罗杨彬艺</t>
  </si>
  <si>
    <t>符小月</t>
  </si>
  <si>
    <t>符建兰</t>
  </si>
  <si>
    <t>吴凤琳</t>
  </si>
  <si>
    <t>陈美美</t>
  </si>
  <si>
    <t>胡钰琳</t>
  </si>
  <si>
    <t>郑海玉</t>
  </si>
  <si>
    <t>朱淋淋</t>
  </si>
  <si>
    <t>黄海秀</t>
  </si>
  <si>
    <t>许开彩</t>
  </si>
  <si>
    <t>唐静</t>
  </si>
  <si>
    <t>王丹红</t>
  </si>
  <si>
    <t>陈亚页</t>
  </si>
  <si>
    <t>陈祖捷</t>
  </si>
  <si>
    <t>林嘉慧</t>
  </si>
  <si>
    <t>冯步佑</t>
  </si>
  <si>
    <t>王雪霞</t>
  </si>
  <si>
    <t>徐冠元</t>
  </si>
  <si>
    <t>周思萌</t>
  </si>
  <si>
    <t>麦明善</t>
  </si>
  <si>
    <t>王彩玉</t>
  </si>
  <si>
    <t>符爱芳</t>
  </si>
  <si>
    <t>吴雪娟</t>
  </si>
  <si>
    <t>康蓉</t>
  </si>
  <si>
    <t>黎扬</t>
  </si>
  <si>
    <t>陈琼慧</t>
  </si>
  <si>
    <t>郭冰冰</t>
  </si>
  <si>
    <t>程冬平</t>
  </si>
  <si>
    <t>程彩云</t>
  </si>
  <si>
    <t>林欣</t>
  </si>
  <si>
    <t>陈文艳</t>
  </si>
  <si>
    <t>何佳佳</t>
  </si>
  <si>
    <t>王燕玉</t>
  </si>
  <si>
    <t>符嘉慧</t>
  </si>
  <si>
    <t>王莹</t>
  </si>
  <si>
    <t>林梅</t>
  </si>
  <si>
    <t>林容</t>
  </si>
  <si>
    <t>蔡敏儿</t>
  </si>
  <si>
    <t>郑馨美</t>
  </si>
  <si>
    <t>陈怡君</t>
  </si>
  <si>
    <t>陈贤燕</t>
  </si>
  <si>
    <t>羊秋冬</t>
  </si>
  <si>
    <t>符小玲</t>
  </si>
  <si>
    <t>吴日妙</t>
  </si>
  <si>
    <t>刘俏雨</t>
  </si>
  <si>
    <t>郭丹明</t>
  </si>
  <si>
    <t>符成婷</t>
  </si>
  <si>
    <t>陈积情</t>
  </si>
  <si>
    <t>黎井秀</t>
  </si>
  <si>
    <t>李兰花</t>
  </si>
  <si>
    <t>李婧琦</t>
  </si>
  <si>
    <t>陈芳</t>
  </si>
  <si>
    <t>唐惠怡</t>
  </si>
  <si>
    <t>符会铃</t>
  </si>
  <si>
    <t>羊有妹</t>
  </si>
  <si>
    <t>王姗</t>
  </si>
  <si>
    <t>文凤因</t>
  </si>
  <si>
    <t>翁琼菊</t>
  </si>
  <si>
    <t>蒋静</t>
  </si>
  <si>
    <t>李瑞欣</t>
  </si>
  <si>
    <t>冯祺钰</t>
  </si>
  <si>
    <t>黄宏燕</t>
  </si>
  <si>
    <t>王善平</t>
  </si>
  <si>
    <t>蔡平超</t>
  </si>
  <si>
    <t>孙鉴龄</t>
  </si>
  <si>
    <t>陈如如</t>
  </si>
  <si>
    <t>陈晓嫄</t>
  </si>
  <si>
    <t>李春莹</t>
  </si>
  <si>
    <t>曾惠芳</t>
  </si>
  <si>
    <t>张丽</t>
  </si>
  <si>
    <t>王华贵</t>
  </si>
  <si>
    <t>谢景益</t>
  </si>
  <si>
    <t>身份证号码后3位“226”</t>
  </si>
  <si>
    <t>李修</t>
  </si>
  <si>
    <t>张婉</t>
  </si>
  <si>
    <t>苏英灵</t>
  </si>
  <si>
    <t>韩雨珊</t>
  </si>
  <si>
    <t>李华妹</t>
  </si>
  <si>
    <t>王云沙</t>
  </si>
  <si>
    <t>张雯仪</t>
  </si>
  <si>
    <t>许如梅</t>
  </si>
  <si>
    <t>覃艳虹</t>
  </si>
  <si>
    <t>孙亚芬</t>
  </si>
  <si>
    <t>周忆雯</t>
  </si>
  <si>
    <t>王泰燕</t>
  </si>
  <si>
    <t>陈春娥</t>
  </si>
  <si>
    <t>陈海轻</t>
  </si>
  <si>
    <t>容秀欣</t>
  </si>
  <si>
    <t>张亚莹</t>
  </si>
  <si>
    <t>吴平</t>
  </si>
  <si>
    <t>杨艳</t>
  </si>
  <si>
    <t>陈艳莹</t>
  </si>
  <si>
    <t>符慧宁</t>
  </si>
  <si>
    <t>王春琼</t>
  </si>
  <si>
    <t>林梦依</t>
  </si>
  <si>
    <t>李小梦</t>
  </si>
  <si>
    <t>王洁仪</t>
  </si>
  <si>
    <t>刘美岑</t>
  </si>
  <si>
    <t>吴小丽</t>
  </si>
  <si>
    <t>罗渊</t>
  </si>
  <si>
    <t>王爱香</t>
  </si>
  <si>
    <t>邱春换</t>
  </si>
  <si>
    <t>何开敏</t>
  </si>
  <si>
    <t>郭兰香</t>
  </si>
  <si>
    <t>符蓉</t>
  </si>
  <si>
    <t>盛国冰</t>
  </si>
  <si>
    <t>陈秋帆</t>
  </si>
  <si>
    <t>王雨萍</t>
  </si>
  <si>
    <t>方惠雪</t>
  </si>
  <si>
    <t>欧芸艳</t>
  </si>
  <si>
    <t>李春兰</t>
  </si>
  <si>
    <t>王安葵</t>
  </si>
  <si>
    <t>蔡孟丽</t>
  </si>
  <si>
    <t>陈韬宇</t>
  </si>
  <si>
    <t>万蕊蕊</t>
  </si>
  <si>
    <t>陈静淑</t>
  </si>
  <si>
    <t>符春妹</t>
  </si>
  <si>
    <t>许秋玲</t>
  </si>
  <si>
    <t>陈敏</t>
  </si>
  <si>
    <t>李英喧</t>
  </si>
  <si>
    <t>刘卫健</t>
  </si>
  <si>
    <t>王思敏</t>
  </si>
  <si>
    <t>吉财丽</t>
  </si>
  <si>
    <t>梁其淑</t>
  </si>
  <si>
    <t>李乐</t>
  </si>
  <si>
    <t>朱秋凤</t>
  </si>
  <si>
    <t>李桂荧</t>
  </si>
  <si>
    <t>叶雪</t>
  </si>
  <si>
    <t>林君</t>
  </si>
  <si>
    <t>黎慧</t>
  </si>
  <si>
    <t>钟居芳</t>
  </si>
  <si>
    <t>梁燕</t>
  </si>
  <si>
    <t>身份证号码后3位“823”</t>
  </si>
  <si>
    <t>孙小雅</t>
  </si>
  <si>
    <t>李雨静</t>
  </si>
  <si>
    <t>许马伟</t>
  </si>
  <si>
    <t>符孔丽</t>
  </si>
  <si>
    <t>吴碧云</t>
  </si>
  <si>
    <t>李梅</t>
  </si>
  <si>
    <t>周佳月</t>
  </si>
  <si>
    <t>林小慧</t>
  </si>
  <si>
    <t>容桑</t>
  </si>
  <si>
    <t>张平英</t>
  </si>
  <si>
    <t>王珊珊</t>
  </si>
  <si>
    <t>李芳妍</t>
  </si>
  <si>
    <t>戴丽妹</t>
  </si>
  <si>
    <t>周曼</t>
  </si>
  <si>
    <t>刘玲玲</t>
  </si>
  <si>
    <t>陈小兴</t>
  </si>
  <si>
    <t>罗春钰</t>
  </si>
  <si>
    <t>符瑞琪</t>
  </si>
  <si>
    <t>许夏微</t>
  </si>
  <si>
    <t>黄慧情</t>
  </si>
  <si>
    <t>林丽君</t>
  </si>
  <si>
    <t>黄晓倩</t>
  </si>
  <si>
    <t>洪晓丹</t>
  </si>
  <si>
    <t>张妍</t>
  </si>
  <si>
    <t>李秀颖</t>
  </si>
  <si>
    <t>梁秀欢</t>
  </si>
  <si>
    <t>陈小丹</t>
  </si>
  <si>
    <t>陈美妹</t>
  </si>
  <si>
    <t>符春苗</t>
  </si>
  <si>
    <t>温海浪</t>
  </si>
  <si>
    <t>陆蓝蓝</t>
  </si>
  <si>
    <t>洪曼玉</t>
  </si>
  <si>
    <t>陈瑜</t>
  </si>
  <si>
    <t>林小青</t>
  </si>
  <si>
    <t>蔡二女</t>
  </si>
  <si>
    <t>蔡舒琪</t>
  </si>
  <si>
    <t>身份证号码后3位“22X”</t>
  </si>
  <si>
    <t>蔡惠珍</t>
  </si>
  <si>
    <t>卢运双</t>
  </si>
  <si>
    <t>何靖昀</t>
  </si>
  <si>
    <t>郭玉政</t>
  </si>
  <si>
    <t>薛娇</t>
  </si>
  <si>
    <t>邢朝萍</t>
  </si>
  <si>
    <t>吴灵</t>
  </si>
  <si>
    <t>王瑞菊</t>
  </si>
  <si>
    <t>蔡教女</t>
  </si>
  <si>
    <t>陈佳玲</t>
  </si>
  <si>
    <t>徐婉莹</t>
  </si>
  <si>
    <t>王湘</t>
  </si>
  <si>
    <t>冯晓慧</t>
  </si>
  <si>
    <t>王光强</t>
  </si>
  <si>
    <t>符有伞</t>
  </si>
  <si>
    <t>梁少卿</t>
  </si>
  <si>
    <t>陈琳</t>
  </si>
  <si>
    <t>王大雅</t>
  </si>
  <si>
    <t>林子丁</t>
  </si>
  <si>
    <t>温晓艳</t>
  </si>
  <si>
    <t>李才锦</t>
  </si>
  <si>
    <t>刘莹莹</t>
  </si>
  <si>
    <t>许欣桦</t>
  </si>
  <si>
    <t>苏小娜</t>
  </si>
  <si>
    <t>谢雄杰</t>
  </si>
  <si>
    <t>云小雯</t>
  </si>
  <si>
    <t>陈玉</t>
  </si>
  <si>
    <t>汤丽彬</t>
  </si>
  <si>
    <t>林金来</t>
  </si>
  <si>
    <t>梁秋杏</t>
  </si>
  <si>
    <t>黄焱</t>
  </si>
  <si>
    <t>石碗怡</t>
  </si>
  <si>
    <t>吴梅霞</t>
  </si>
  <si>
    <t>符雪晶</t>
  </si>
  <si>
    <t>王惠清</t>
  </si>
  <si>
    <t>吴娟</t>
  </si>
  <si>
    <t>余璀琳</t>
  </si>
  <si>
    <t>唐娟</t>
  </si>
  <si>
    <t>杨杏</t>
  </si>
  <si>
    <t>符小翠</t>
  </si>
  <si>
    <t>钟浪</t>
  </si>
  <si>
    <t>洪文妃</t>
  </si>
  <si>
    <t>刘美株</t>
  </si>
  <si>
    <t>韩怡</t>
  </si>
  <si>
    <t>张欣</t>
  </si>
  <si>
    <t>曾金妹</t>
  </si>
  <si>
    <t>李会菱</t>
  </si>
  <si>
    <t>赵美举</t>
  </si>
  <si>
    <t>邓隆鑫</t>
  </si>
  <si>
    <t>羊彩联</t>
  </si>
  <si>
    <t>何敏捷</t>
  </si>
  <si>
    <t>张玉荷</t>
  </si>
  <si>
    <t>许倩</t>
  </si>
  <si>
    <t>冯洁薇</t>
  </si>
  <si>
    <t>李小乾</t>
  </si>
  <si>
    <t>卢荣英</t>
  </si>
  <si>
    <t>曾祥美</t>
  </si>
  <si>
    <t>高申慧</t>
  </si>
  <si>
    <t>裴贵娜</t>
  </si>
  <si>
    <t>吴怡</t>
  </si>
  <si>
    <t>符仙</t>
  </si>
  <si>
    <t>林世婷</t>
  </si>
  <si>
    <t>高孙芯</t>
  </si>
  <si>
    <t>邢彩榕</t>
  </si>
  <si>
    <t>吴海荣</t>
  </si>
  <si>
    <t>王伟芳</t>
  </si>
  <si>
    <t>林小杏</t>
  </si>
  <si>
    <t>吴玉萍</t>
  </si>
  <si>
    <t>韦琼馨</t>
  </si>
  <si>
    <t>李小蕾</t>
  </si>
  <si>
    <t>文怡琛</t>
  </si>
  <si>
    <t>容将如</t>
  </si>
  <si>
    <t>江强</t>
  </si>
  <si>
    <t>胡梦琦</t>
  </si>
  <si>
    <t>韩笛</t>
  </si>
  <si>
    <t>符运婷</t>
  </si>
  <si>
    <t>王君</t>
  </si>
  <si>
    <t>黎莉婷</t>
  </si>
  <si>
    <t>王丽敏</t>
  </si>
  <si>
    <t>王小霜</t>
  </si>
  <si>
    <t>蒙明菲</t>
  </si>
  <si>
    <t>林佳诗</t>
  </si>
  <si>
    <t>刘孟丽</t>
  </si>
  <si>
    <t>林绘</t>
  </si>
  <si>
    <t>林舒婷</t>
  </si>
  <si>
    <t>周晓娜</t>
  </si>
  <si>
    <t>谢宛玉</t>
  </si>
  <si>
    <t>符焕泽</t>
  </si>
  <si>
    <t>刘梦鹃</t>
  </si>
  <si>
    <t>云文辉</t>
  </si>
  <si>
    <t>徐坤林</t>
  </si>
  <si>
    <t>温小雪</t>
  </si>
  <si>
    <t>杜海波</t>
  </si>
  <si>
    <t>吴沁镁</t>
  </si>
  <si>
    <t>郑妮</t>
  </si>
  <si>
    <t>曾欣悦</t>
  </si>
  <si>
    <t>吴美粮</t>
  </si>
  <si>
    <t>郑建妃</t>
  </si>
  <si>
    <t>王艺萤</t>
  </si>
  <si>
    <t>陈佳敏</t>
  </si>
  <si>
    <t>李婷艳</t>
  </si>
  <si>
    <t>陈捷</t>
  </si>
  <si>
    <t>李峻满</t>
  </si>
  <si>
    <t>龚堃林</t>
  </si>
  <si>
    <t>欧惠婷</t>
  </si>
  <si>
    <t>李娟</t>
  </si>
  <si>
    <t>陈淑兰</t>
  </si>
  <si>
    <t>曾素</t>
  </si>
  <si>
    <t>裴敏</t>
  </si>
  <si>
    <t>魏秀珠</t>
  </si>
  <si>
    <t>张伟波</t>
  </si>
  <si>
    <t>冯红蕾</t>
  </si>
  <si>
    <t>吴清丽</t>
  </si>
  <si>
    <t>翁彩虹</t>
  </si>
  <si>
    <t>符春雯</t>
  </si>
  <si>
    <t>黄培欣</t>
  </si>
  <si>
    <t>何善熊</t>
  </si>
  <si>
    <t>符秋艾</t>
  </si>
  <si>
    <t>王玉婷</t>
  </si>
  <si>
    <t>吴名月</t>
  </si>
  <si>
    <t>张月娥</t>
  </si>
  <si>
    <t>陈安霞</t>
  </si>
  <si>
    <t>金婷婷</t>
  </si>
  <si>
    <t>林春艳</t>
  </si>
  <si>
    <t>冯艳</t>
  </si>
  <si>
    <t>0103-教师岗位3(县机关幼儿园)</t>
  </si>
  <si>
    <t>石碧妲</t>
  </si>
  <si>
    <t>刘玥</t>
  </si>
  <si>
    <t>耿新越</t>
  </si>
  <si>
    <t>王家怡</t>
  </si>
  <si>
    <t>0104-保健医生岗位(县机关幼儿园)</t>
  </si>
  <si>
    <t>姚柚予</t>
  </si>
  <si>
    <t>赵侣娜</t>
  </si>
  <si>
    <t>身份证号码后3位“828”</t>
  </si>
  <si>
    <t>姚亚雾</t>
  </si>
  <si>
    <t>王三选</t>
  </si>
  <si>
    <t>刘金妹</t>
  </si>
  <si>
    <t>黄连弟</t>
  </si>
  <si>
    <t>唐霞</t>
  </si>
  <si>
    <t>符钰婷</t>
  </si>
  <si>
    <t>翁海妹</t>
  </si>
  <si>
    <t>陈丽琼</t>
  </si>
  <si>
    <t>郑妹</t>
  </si>
  <si>
    <t>马蕾蕾</t>
  </si>
  <si>
    <t>邱琴玉</t>
  </si>
  <si>
    <t>刘来得</t>
  </si>
  <si>
    <t>陈晓坤</t>
  </si>
  <si>
    <t>沈艳</t>
  </si>
  <si>
    <t>曾小宁</t>
  </si>
  <si>
    <t>郑艳艳</t>
  </si>
  <si>
    <t>秦招弟</t>
  </si>
  <si>
    <t>陈小妮</t>
  </si>
  <si>
    <t>王丹</t>
  </si>
  <si>
    <t>羊玉妍</t>
  </si>
  <si>
    <t>刘寨</t>
  </si>
  <si>
    <t>王良燕</t>
  </si>
  <si>
    <t>谭程锴</t>
  </si>
  <si>
    <t>郭秀捷</t>
  </si>
  <si>
    <t>张雪昭</t>
  </si>
  <si>
    <t>吴金</t>
  </si>
  <si>
    <t>李丽</t>
  </si>
  <si>
    <t>莫壮勉</t>
  </si>
  <si>
    <t>黄祖萍</t>
  </si>
  <si>
    <t>郑亚玲</t>
  </si>
  <si>
    <t>陈永珠</t>
  </si>
  <si>
    <t>陈金梦</t>
  </si>
  <si>
    <t>陈春侠</t>
  </si>
  <si>
    <t>梁凤兰</t>
  </si>
  <si>
    <t>符智菊</t>
  </si>
  <si>
    <t>王水新</t>
  </si>
  <si>
    <t>邓香颜</t>
  </si>
  <si>
    <t>曾小卿</t>
  </si>
  <si>
    <t>钟亚华</t>
  </si>
  <si>
    <t>文周莹</t>
  </si>
  <si>
    <t>黄兴流</t>
  </si>
  <si>
    <t>陈方静</t>
  </si>
  <si>
    <t>叶小雯</t>
  </si>
  <si>
    <t>郑丹丹</t>
  </si>
  <si>
    <t>王兰方</t>
  </si>
  <si>
    <t>王静</t>
  </si>
  <si>
    <t>陈学怡</t>
  </si>
  <si>
    <t>符华梅</t>
  </si>
  <si>
    <t>陈丽茹</t>
  </si>
  <si>
    <t>卢娜</t>
  </si>
  <si>
    <t>曾瑞焕</t>
  </si>
  <si>
    <t>廖少姬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</si>
</sst>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62"/>
  <sheetViews>
    <sheetView tabSelected="1" zoomScaleSheetLayoutView="60" workbookViewId="0">
      <selection activeCell="I5" sqref="I5"/>
    </sheetView>
  </sheetViews>
  <sheetFormatPr defaultColWidth="9" defaultRowHeight="23" customHeight="1" outlineLevelCol="6"/>
  <cols>
    <col min="1" max="1" width="6.375" customWidth="1"/>
    <col min="2" max="2" width="32.625" style="1" customWidth="1"/>
    <col min="3" max="3" width="42.125" style="1" customWidth="1"/>
    <col min="4" max="4" width="10.875" style="1" customWidth="1"/>
    <col min="5" max="5" width="7.75" style="1" customWidth="1"/>
    <col min="6" max="6" width="22.625" style="2" customWidth="1"/>
    <col min="7" max="7" width="19.5" customWidth="1"/>
  </cols>
  <sheetData>
    <row r="1" customHeight="1" spans="1:7">
      <c r="A1" s="3" t="s">
        <v>0</v>
      </c>
      <c r="B1" s="4"/>
      <c r="C1" s="4"/>
      <c r="D1" s="4"/>
      <c r="E1" s="4"/>
      <c r="F1" s="5"/>
      <c r="G1" s="6"/>
    </row>
    <row r="2" customHeight="1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6"/>
    </row>
    <row r="3" customHeight="1" spans="1:6">
      <c r="A3" s="9">
        <v>1</v>
      </c>
      <c r="B3" s="10" t="str">
        <f>"4983202303090903144011"</f>
        <v>4983202303090903144011</v>
      </c>
      <c r="C3" s="10" t="s">
        <v>7</v>
      </c>
      <c r="D3" s="10" t="s">
        <v>8</v>
      </c>
      <c r="E3" s="10" t="s">
        <v>9</v>
      </c>
      <c r="F3" s="11"/>
    </row>
    <row r="4" customHeight="1" spans="1:6">
      <c r="A4" s="9">
        <v>2</v>
      </c>
      <c r="B4" s="10" t="str">
        <f>"4983202303090923064065"</f>
        <v>4983202303090923064065</v>
      </c>
      <c r="C4" s="10" t="s">
        <v>7</v>
      </c>
      <c r="D4" s="10" t="s">
        <v>10</v>
      </c>
      <c r="E4" s="10" t="s">
        <v>9</v>
      </c>
      <c r="F4" s="11"/>
    </row>
    <row r="5" customHeight="1" spans="1:6">
      <c r="A5" s="9">
        <v>3</v>
      </c>
      <c r="B5" s="10" t="str">
        <f>"4983202303090936504098"</f>
        <v>4983202303090936504098</v>
      </c>
      <c r="C5" s="10" t="s">
        <v>7</v>
      </c>
      <c r="D5" s="10" t="s">
        <v>11</v>
      </c>
      <c r="E5" s="10" t="s">
        <v>9</v>
      </c>
      <c r="F5" s="11"/>
    </row>
    <row r="6" customHeight="1" spans="1:6">
      <c r="A6" s="9">
        <v>4</v>
      </c>
      <c r="B6" s="10" t="str">
        <f>"4983202303090939414108"</f>
        <v>4983202303090939414108</v>
      </c>
      <c r="C6" s="10" t="s">
        <v>7</v>
      </c>
      <c r="D6" s="10" t="s">
        <v>12</v>
      </c>
      <c r="E6" s="10" t="s">
        <v>9</v>
      </c>
      <c r="F6" s="11"/>
    </row>
    <row r="7" customHeight="1" spans="1:6">
      <c r="A7" s="9">
        <v>5</v>
      </c>
      <c r="B7" s="10" t="str">
        <f>"4983202303090922574063"</f>
        <v>4983202303090922574063</v>
      </c>
      <c r="C7" s="10" t="s">
        <v>7</v>
      </c>
      <c r="D7" s="10" t="s">
        <v>13</v>
      </c>
      <c r="E7" s="10" t="s">
        <v>9</v>
      </c>
      <c r="F7" s="11"/>
    </row>
    <row r="8" customHeight="1" spans="1:6">
      <c r="A8" s="9">
        <v>6</v>
      </c>
      <c r="B8" s="10" t="str">
        <f>"4983202303091000174157"</f>
        <v>4983202303091000174157</v>
      </c>
      <c r="C8" s="10" t="s">
        <v>7</v>
      </c>
      <c r="D8" s="10" t="s">
        <v>14</v>
      </c>
      <c r="E8" s="10" t="s">
        <v>9</v>
      </c>
      <c r="F8" s="11"/>
    </row>
    <row r="9" customHeight="1" spans="1:6">
      <c r="A9" s="9">
        <v>7</v>
      </c>
      <c r="B9" s="10" t="str">
        <f>"4983202303091020374203"</f>
        <v>4983202303091020374203</v>
      </c>
      <c r="C9" s="10" t="s">
        <v>7</v>
      </c>
      <c r="D9" s="10" t="s">
        <v>15</v>
      </c>
      <c r="E9" s="10" t="s">
        <v>9</v>
      </c>
      <c r="F9" s="11"/>
    </row>
    <row r="10" customHeight="1" spans="1:6">
      <c r="A10" s="9">
        <v>8</v>
      </c>
      <c r="B10" s="10" t="str">
        <f>"4983202303091016414194"</f>
        <v>4983202303091016414194</v>
      </c>
      <c r="C10" s="10" t="s">
        <v>7</v>
      </c>
      <c r="D10" s="10" t="s">
        <v>16</v>
      </c>
      <c r="E10" s="10" t="s">
        <v>9</v>
      </c>
      <c r="F10" s="11"/>
    </row>
    <row r="11" customHeight="1" spans="1:6">
      <c r="A11" s="9">
        <v>9</v>
      </c>
      <c r="B11" s="10" t="str">
        <f>"4983202303090914104040"</f>
        <v>4983202303090914104040</v>
      </c>
      <c r="C11" s="10" t="s">
        <v>7</v>
      </c>
      <c r="D11" s="10" t="s">
        <v>17</v>
      </c>
      <c r="E11" s="10" t="s">
        <v>9</v>
      </c>
      <c r="F11" s="11"/>
    </row>
    <row r="12" customHeight="1" spans="1:6">
      <c r="A12" s="9">
        <v>10</v>
      </c>
      <c r="B12" s="10" t="str">
        <f>"4983202303091132134334"</f>
        <v>4983202303091132134334</v>
      </c>
      <c r="C12" s="10" t="s">
        <v>7</v>
      </c>
      <c r="D12" s="10" t="s">
        <v>18</v>
      </c>
      <c r="E12" s="10" t="s">
        <v>9</v>
      </c>
      <c r="F12" s="11"/>
    </row>
    <row r="13" customHeight="1" spans="1:6">
      <c r="A13" s="9">
        <v>11</v>
      </c>
      <c r="B13" s="10" t="str">
        <f>"4983202303091221584409"</f>
        <v>4983202303091221584409</v>
      </c>
      <c r="C13" s="10" t="s">
        <v>7</v>
      </c>
      <c r="D13" s="10" t="s">
        <v>19</v>
      </c>
      <c r="E13" s="10" t="s">
        <v>9</v>
      </c>
      <c r="F13" s="11"/>
    </row>
    <row r="14" customHeight="1" spans="1:6">
      <c r="A14" s="9">
        <v>12</v>
      </c>
      <c r="B14" s="10" t="str">
        <f>"4983202303090956024145"</f>
        <v>4983202303090956024145</v>
      </c>
      <c r="C14" s="10" t="s">
        <v>7</v>
      </c>
      <c r="D14" s="10" t="s">
        <v>20</v>
      </c>
      <c r="E14" s="10" t="s">
        <v>9</v>
      </c>
      <c r="F14" s="11"/>
    </row>
    <row r="15" customHeight="1" spans="1:6">
      <c r="A15" s="9">
        <v>13</v>
      </c>
      <c r="B15" s="10" t="str">
        <f>"4983202303091223424413"</f>
        <v>4983202303091223424413</v>
      </c>
      <c r="C15" s="10" t="s">
        <v>7</v>
      </c>
      <c r="D15" s="10" t="s">
        <v>21</v>
      </c>
      <c r="E15" s="10" t="s">
        <v>9</v>
      </c>
      <c r="F15" s="11"/>
    </row>
    <row r="16" customHeight="1" spans="1:6">
      <c r="A16" s="9">
        <v>14</v>
      </c>
      <c r="B16" s="10" t="str">
        <f>"4983202303091135174341"</f>
        <v>4983202303091135174341</v>
      </c>
      <c r="C16" s="10" t="s">
        <v>7</v>
      </c>
      <c r="D16" s="10" t="s">
        <v>22</v>
      </c>
      <c r="E16" s="10" t="s">
        <v>9</v>
      </c>
      <c r="F16" s="11"/>
    </row>
    <row r="17" customHeight="1" spans="1:6">
      <c r="A17" s="9">
        <v>15</v>
      </c>
      <c r="B17" s="10" t="str">
        <f>"4983202303091544134794"</f>
        <v>4983202303091544134794</v>
      </c>
      <c r="C17" s="10" t="s">
        <v>7</v>
      </c>
      <c r="D17" s="10" t="s">
        <v>23</v>
      </c>
      <c r="E17" s="10" t="s">
        <v>9</v>
      </c>
      <c r="F17" s="11"/>
    </row>
    <row r="18" customHeight="1" spans="1:6">
      <c r="A18" s="9">
        <v>16</v>
      </c>
      <c r="B18" s="10" t="str">
        <f>"4983202303091559314826"</f>
        <v>4983202303091559314826</v>
      </c>
      <c r="C18" s="10" t="s">
        <v>7</v>
      </c>
      <c r="D18" s="10" t="s">
        <v>24</v>
      </c>
      <c r="E18" s="10" t="s">
        <v>9</v>
      </c>
      <c r="F18" s="11"/>
    </row>
    <row r="19" customHeight="1" spans="1:6">
      <c r="A19" s="9">
        <v>17</v>
      </c>
      <c r="B19" s="10" t="str">
        <f>"4983202303091511444742"</f>
        <v>4983202303091511444742</v>
      </c>
      <c r="C19" s="10" t="s">
        <v>7</v>
      </c>
      <c r="D19" s="10" t="s">
        <v>25</v>
      </c>
      <c r="E19" s="10" t="s">
        <v>9</v>
      </c>
      <c r="F19" s="11"/>
    </row>
    <row r="20" customHeight="1" spans="1:6">
      <c r="A20" s="9">
        <v>18</v>
      </c>
      <c r="B20" s="10" t="str">
        <f>"4983202303091721574984"</f>
        <v>4983202303091721574984</v>
      </c>
      <c r="C20" s="10" t="s">
        <v>7</v>
      </c>
      <c r="D20" s="10" t="s">
        <v>26</v>
      </c>
      <c r="E20" s="10" t="s">
        <v>9</v>
      </c>
      <c r="F20" s="11"/>
    </row>
    <row r="21" customHeight="1" spans="1:6">
      <c r="A21" s="9">
        <v>19</v>
      </c>
      <c r="B21" s="10" t="str">
        <f>"4983202303091619064858"</f>
        <v>4983202303091619064858</v>
      </c>
      <c r="C21" s="10" t="s">
        <v>7</v>
      </c>
      <c r="D21" s="10" t="s">
        <v>27</v>
      </c>
      <c r="E21" s="10" t="s">
        <v>9</v>
      </c>
      <c r="F21" s="11"/>
    </row>
    <row r="22" customHeight="1" spans="1:6">
      <c r="A22" s="9">
        <v>20</v>
      </c>
      <c r="B22" s="10" t="str">
        <f>"4983202303091823585059"</f>
        <v>4983202303091823585059</v>
      </c>
      <c r="C22" s="10" t="s">
        <v>7</v>
      </c>
      <c r="D22" s="10" t="s">
        <v>28</v>
      </c>
      <c r="E22" s="10" t="s">
        <v>9</v>
      </c>
      <c r="F22" s="11"/>
    </row>
    <row r="23" customHeight="1" spans="1:6">
      <c r="A23" s="9">
        <v>21</v>
      </c>
      <c r="B23" s="10" t="str">
        <f>"4983202303091227184425"</f>
        <v>4983202303091227184425</v>
      </c>
      <c r="C23" s="10" t="s">
        <v>7</v>
      </c>
      <c r="D23" s="10" t="s">
        <v>29</v>
      </c>
      <c r="E23" s="10" t="s">
        <v>9</v>
      </c>
      <c r="F23" s="11"/>
    </row>
    <row r="24" customHeight="1" spans="1:6">
      <c r="A24" s="9">
        <v>22</v>
      </c>
      <c r="B24" s="10" t="str">
        <f>"4983202303091226024419"</f>
        <v>4983202303091226024419</v>
      </c>
      <c r="C24" s="10" t="s">
        <v>7</v>
      </c>
      <c r="D24" s="10" t="s">
        <v>30</v>
      </c>
      <c r="E24" s="10" t="s">
        <v>9</v>
      </c>
      <c r="F24" s="11"/>
    </row>
    <row r="25" customHeight="1" spans="1:6">
      <c r="A25" s="9">
        <v>23</v>
      </c>
      <c r="B25" s="10" t="str">
        <f>"4983202303091819125055"</f>
        <v>4983202303091819125055</v>
      </c>
      <c r="C25" s="10" t="s">
        <v>7</v>
      </c>
      <c r="D25" s="10" t="s">
        <v>31</v>
      </c>
      <c r="E25" s="10" t="s">
        <v>9</v>
      </c>
      <c r="F25" s="11"/>
    </row>
    <row r="26" customHeight="1" spans="1:6">
      <c r="A26" s="9">
        <v>24</v>
      </c>
      <c r="B26" s="10" t="str">
        <f>"4983202303091024154211"</f>
        <v>4983202303091024154211</v>
      </c>
      <c r="C26" s="10" t="s">
        <v>7</v>
      </c>
      <c r="D26" s="10" t="s">
        <v>32</v>
      </c>
      <c r="E26" s="10" t="s">
        <v>9</v>
      </c>
      <c r="F26" s="11"/>
    </row>
    <row r="27" customHeight="1" spans="1:6">
      <c r="A27" s="9">
        <v>25</v>
      </c>
      <c r="B27" s="10" t="str">
        <f>"4983202303091509104737"</f>
        <v>4983202303091509104737</v>
      </c>
      <c r="C27" s="10" t="s">
        <v>7</v>
      </c>
      <c r="D27" s="10" t="s">
        <v>33</v>
      </c>
      <c r="E27" s="10" t="s">
        <v>9</v>
      </c>
      <c r="F27" s="11"/>
    </row>
    <row r="28" customHeight="1" spans="1:6">
      <c r="A28" s="9">
        <v>26</v>
      </c>
      <c r="B28" s="10" t="str">
        <f>"4983202303091713184974"</f>
        <v>4983202303091713184974</v>
      </c>
      <c r="C28" s="10" t="s">
        <v>7</v>
      </c>
      <c r="D28" s="10" t="s">
        <v>34</v>
      </c>
      <c r="E28" s="10" t="s">
        <v>9</v>
      </c>
      <c r="F28" s="11"/>
    </row>
    <row r="29" customHeight="1" spans="1:6">
      <c r="A29" s="9">
        <v>27</v>
      </c>
      <c r="B29" s="10" t="str">
        <f>"4983202303091946585187"</f>
        <v>4983202303091946585187</v>
      </c>
      <c r="C29" s="10" t="s">
        <v>7</v>
      </c>
      <c r="D29" s="10" t="s">
        <v>35</v>
      </c>
      <c r="E29" s="10" t="s">
        <v>9</v>
      </c>
      <c r="F29" s="11"/>
    </row>
    <row r="30" customHeight="1" spans="1:6">
      <c r="A30" s="9">
        <v>28</v>
      </c>
      <c r="B30" s="10" t="str">
        <f>"4983202303091417444619"</f>
        <v>4983202303091417444619</v>
      </c>
      <c r="C30" s="10" t="s">
        <v>7</v>
      </c>
      <c r="D30" s="10" t="s">
        <v>36</v>
      </c>
      <c r="E30" s="10" t="s">
        <v>9</v>
      </c>
      <c r="F30" s="11"/>
    </row>
    <row r="31" customHeight="1" spans="1:6">
      <c r="A31" s="9">
        <v>29</v>
      </c>
      <c r="B31" s="10" t="str">
        <f>"4983202303092103155335"</f>
        <v>4983202303092103155335</v>
      </c>
      <c r="C31" s="10" t="s">
        <v>7</v>
      </c>
      <c r="D31" s="10" t="s">
        <v>37</v>
      </c>
      <c r="E31" s="10" t="s">
        <v>9</v>
      </c>
      <c r="F31" s="11"/>
    </row>
    <row r="32" customHeight="1" spans="1:6">
      <c r="A32" s="9">
        <v>30</v>
      </c>
      <c r="B32" s="10" t="str">
        <f>"4983202303092104245338"</f>
        <v>4983202303092104245338</v>
      </c>
      <c r="C32" s="10" t="s">
        <v>7</v>
      </c>
      <c r="D32" s="10" t="s">
        <v>38</v>
      </c>
      <c r="E32" s="10" t="s">
        <v>9</v>
      </c>
      <c r="F32" s="11"/>
    </row>
    <row r="33" customHeight="1" spans="1:6">
      <c r="A33" s="9">
        <v>31</v>
      </c>
      <c r="B33" s="10" t="str">
        <f>"4983202303091740095011"</f>
        <v>4983202303091740095011</v>
      </c>
      <c r="C33" s="10" t="s">
        <v>7</v>
      </c>
      <c r="D33" s="10" t="s">
        <v>39</v>
      </c>
      <c r="E33" s="10" t="s">
        <v>9</v>
      </c>
      <c r="F33" s="11"/>
    </row>
    <row r="34" customHeight="1" spans="1:6">
      <c r="A34" s="9">
        <v>32</v>
      </c>
      <c r="B34" s="10" t="str">
        <f>"4983202303092151215426"</f>
        <v>4983202303092151215426</v>
      </c>
      <c r="C34" s="10" t="s">
        <v>7</v>
      </c>
      <c r="D34" s="10" t="s">
        <v>40</v>
      </c>
      <c r="E34" s="10" t="s">
        <v>9</v>
      </c>
      <c r="F34" s="11"/>
    </row>
    <row r="35" customHeight="1" spans="1:6">
      <c r="A35" s="9">
        <v>33</v>
      </c>
      <c r="B35" s="10" t="str">
        <f>"4983202303092200395439"</f>
        <v>4983202303092200395439</v>
      </c>
      <c r="C35" s="10" t="s">
        <v>7</v>
      </c>
      <c r="D35" s="10" t="s">
        <v>41</v>
      </c>
      <c r="E35" s="10" t="s">
        <v>9</v>
      </c>
      <c r="F35" s="11"/>
    </row>
    <row r="36" customHeight="1" spans="1:6">
      <c r="A36" s="9">
        <v>34</v>
      </c>
      <c r="B36" s="10" t="str">
        <f>"4983202303091108194296"</f>
        <v>4983202303091108194296</v>
      </c>
      <c r="C36" s="10" t="s">
        <v>7</v>
      </c>
      <c r="D36" s="10" t="s">
        <v>42</v>
      </c>
      <c r="E36" s="10" t="s">
        <v>9</v>
      </c>
      <c r="F36" s="11"/>
    </row>
    <row r="37" customHeight="1" spans="1:6">
      <c r="A37" s="9">
        <v>35</v>
      </c>
      <c r="B37" s="10" t="str">
        <f>"4983202303092200025438"</f>
        <v>4983202303092200025438</v>
      </c>
      <c r="C37" s="10" t="s">
        <v>7</v>
      </c>
      <c r="D37" s="10" t="s">
        <v>43</v>
      </c>
      <c r="E37" s="10" t="s">
        <v>9</v>
      </c>
      <c r="F37" s="11"/>
    </row>
    <row r="38" customHeight="1" spans="1:6">
      <c r="A38" s="9">
        <v>36</v>
      </c>
      <c r="B38" s="10" t="str">
        <f>"4983202303101035117384"</f>
        <v>4983202303101035117384</v>
      </c>
      <c r="C38" s="10" t="s">
        <v>7</v>
      </c>
      <c r="D38" s="10" t="s">
        <v>44</v>
      </c>
      <c r="E38" s="10" t="s">
        <v>9</v>
      </c>
      <c r="F38" s="11"/>
    </row>
    <row r="39" customHeight="1" spans="1:6">
      <c r="A39" s="9">
        <v>37</v>
      </c>
      <c r="B39" s="10" t="str">
        <f>"4983202303101040037452"</f>
        <v>4983202303101040037452</v>
      </c>
      <c r="C39" s="10" t="s">
        <v>7</v>
      </c>
      <c r="D39" s="10" t="s">
        <v>45</v>
      </c>
      <c r="E39" s="10" t="s">
        <v>9</v>
      </c>
      <c r="F39" s="11"/>
    </row>
    <row r="40" customHeight="1" spans="1:6">
      <c r="A40" s="9">
        <v>38</v>
      </c>
      <c r="B40" s="10" t="str">
        <f>"4983202303101035097383"</f>
        <v>4983202303101035097383</v>
      </c>
      <c r="C40" s="10" t="s">
        <v>7</v>
      </c>
      <c r="D40" s="10" t="s">
        <v>46</v>
      </c>
      <c r="E40" s="10" t="s">
        <v>9</v>
      </c>
      <c r="F40" s="11"/>
    </row>
    <row r="41" customHeight="1" spans="1:6">
      <c r="A41" s="9">
        <v>39</v>
      </c>
      <c r="B41" s="10" t="str">
        <f>"4983202303101058047656"</f>
        <v>4983202303101058047656</v>
      </c>
      <c r="C41" s="10" t="s">
        <v>7</v>
      </c>
      <c r="D41" s="10" t="s">
        <v>47</v>
      </c>
      <c r="E41" s="10" t="s">
        <v>9</v>
      </c>
      <c r="F41" s="11"/>
    </row>
    <row r="42" customHeight="1" spans="1:6">
      <c r="A42" s="9">
        <v>40</v>
      </c>
      <c r="B42" s="10" t="str">
        <f>"4983202303092117045362"</f>
        <v>4983202303092117045362</v>
      </c>
      <c r="C42" s="10" t="s">
        <v>7</v>
      </c>
      <c r="D42" s="10" t="s">
        <v>48</v>
      </c>
      <c r="E42" s="10" t="s">
        <v>9</v>
      </c>
      <c r="F42" s="11"/>
    </row>
    <row r="43" customHeight="1" spans="1:6">
      <c r="A43" s="9">
        <v>41</v>
      </c>
      <c r="B43" s="10" t="str">
        <f>"4983202303101110317784"</f>
        <v>4983202303101110317784</v>
      </c>
      <c r="C43" s="10" t="s">
        <v>7</v>
      </c>
      <c r="D43" s="10" t="s">
        <v>49</v>
      </c>
      <c r="E43" s="10" t="s">
        <v>9</v>
      </c>
      <c r="F43" s="11"/>
    </row>
    <row r="44" customHeight="1" spans="1:6">
      <c r="A44" s="9">
        <v>42</v>
      </c>
      <c r="B44" s="10" t="str">
        <f>"4983202303101121517912"</f>
        <v>4983202303101121517912</v>
      </c>
      <c r="C44" s="10" t="s">
        <v>7</v>
      </c>
      <c r="D44" s="10" t="s">
        <v>50</v>
      </c>
      <c r="E44" s="10" t="s">
        <v>9</v>
      </c>
      <c r="F44" s="11"/>
    </row>
    <row r="45" customHeight="1" spans="1:6">
      <c r="A45" s="9">
        <v>43</v>
      </c>
      <c r="B45" s="10" t="str">
        <f>"4983202303091956155207"</f>
        <v>4983202303091956155207</v>
      </c>
      <c r="C45" s="10" t="s">
        <v>7</v>
      </c>
      <c r="D45" s="10" t="s">
        <v>51</v>
      </c>
      <c r="E45" s="10" t="s">
        <v>9</v>
      </c>
      <c r="F45" s="11"/>
    </row>
    <row r="46" customHeight="1" spans="1:6">
      <c r="A46" s="9">
        <v>44</v>
      </c>
      <c r="B46" s="10" t="str">
        <f>"4983202303101102367698"</f>
        <v>4983202303101102367698</v>
      </c>
      <c r="C46" s="10" t="s">
        <v>7</v>
      </c>
      <c r="D46" s="10" t="s">
        <v>52</v>
      </c>
      <c r="E46" s="10" t="s">
        <v>9</v>
      </c>
      <c r="F46" s="11"/>
    </row>
    <row r="47" customHeight="1" spans="1:6">
      <c r="A47" s="9">
        <v>45</v>
      </c>
      <c r="B47" s="10" t="str">
        <f>"4983202303101259348631"</f>
        <v>4983202303101259348631</v>
      </c>
      <c r="C47" s="10" t="s">
        <v>7</v>
      </c>
      <c r="D47" s="10" t="s">
        <v>53</v>
      </c>
      <c r="E47" s="10" t="s">
        <v>9</v>
      </c>
      <c r="F47" s="11"/>
    </row>
    <row r="48" customHeight="1" spans="1:6">
      <c r="A48" s="9">
        <v>46</v>
      </c>
      <c r="B48" s="10" t="str">
        <f>"4983202303091059514280"</f>
        <v>4983202303091059514280</v>
      </c>
      <c r="C48" s="10" t="s">
        <v>7</v>
      </c>
      <c r="D48" s="10" t="s">
        <v>54</v>
      </c>
      <c r="E48" s="10" t="s">
        <v>9</v>
      </c>
      <c r="F48" s="11"/>
    </row>
    <row r="49" customHeight="1" spans="1:6">
      <c r="A49" s="9">
        <v>47</v>
      </c>
      <c r="B49" s="10" t="str">
        <f>"4983202303101031567352"</f>
        <v>4983202303101031567352</v>
      </c>
      <c r="C49" s="10" t="s">
        <v>7</v>
      </c>
      <c r="D49" s="10" t="s">
        <v>55</v>
      </c>
      <c r="E49" s="10" t="s">
        <v>9</v>
      </c>
      <c r="F49" s="11"/>
    </row>
    <row r="50" customHeight="1" spans="1:6">
      <c r="A50" s="9">
        <v>48</v>
      </c>
      <c r="B50" s="10" t="str">
        <f>"4983202303101107187749"</f>
        <v>4983202303101107187749</v>
      </c>
      <c r="C50" s="10" t="s">
        <v>7</v>
      </c>
      <c r="D50" s="10" t="s">
        <v>56</v>
      </c>
      <c r="E50" s="10" t="s">
        <v>9</v>
      </c>
      <c r="F50" s="11"/>
    </row>
    <row r="51" customHeight="1" spans="1:6">
      <c r="A51" s="9">
        <v>49</v>
      </c>
      <c r="B51" s="10" t="str">
        <f>"4983202303101528339543"</f>
        <v>4983202303101528339543</v>
      </c>
      <c r="C51" s="10" t="s">
        <v>7</v>
      </c>
      <c r="D51" s="10" t="s">
        <v>57</v>
      </c>
      <c r="E51" s="10" t="s">
        <v>9</v>
      </c>
      <c r="F51" s="11"/>
    </row>
    <row r="52" customHeight="1" spans="1:7">
      <c r="A52" s="9">
        <v>50</v>
      </c>
      <c r="B52" s="10" t="str">
        <f>"4983202303101538589596"</f>
        <v>4983202303101538589596</v>
      </c>
      <c r="C52" s="10" t="s">
        <v>7</v>
      </c>
      <c r="D52" s="10" t="s">
        <v>58</v>
      </c>
      <c r="E52" s="10" t="s">
        <v>9</v>
      </c>
      <c r="F52" s="12" t="s">
        <v>59</v>
      </c>
      <c r="G52" s="6"/>
    </row>
    <row r="53" customHeight="1" spans="1:6">
      <c r="A53" s="9">
        <v>51</v>
      </c>
      <c r="B53" s="10" t="str">
        <f>"49832023031018051310383"</f>
        <v>49832023031018051310383</v>
      </c>
      <c r="C53" s="10" t="s">
        <v>7</v>
      </c>
      <c r="D53" s="10" t="s">
        <v>60</v>
      </c>
      <c r="E53" s="10" t="s">
        <v>9</v>
      </c>
      <c r="F53" s="11"/>
    </row>
    <row r="54" customHeight="1" spans="1:6">
      <c r="A54" s="9">
        <v>52</v>
      </c>
      <c r="B54" s="10" t="str">
        <f>"49832023031019063810611"</f>
        <v>49832023031019063810611</v>
      </c>
      <c r="C54" s="10" t="s">
        <v>7</v>
      </c>
      <c r="D54" s="10" t="s">
        <v>61</v>
      </c>
      <c r="E54" s="10" t="s">
        <v>9</v>
      </c>
      <c r="F54" s="11"/>
    </row>
    <row r="55" customHeight="1" spans="1:6">
      <c r="A55" s="9">
        <v>53</v>
      </c>
      <c r="B55" s="10" t="str">
        <f>"49832023031019060110609"</f>
        <v>49832023031019060110609</v>
      </c>
      <c r="C55" s="10" t="s">
        <v>7</v>
      </c>
      <c r="D55" s="10" t="s">
        <v>62</v>
      </c>
      <c r="E55" s="10" t="s">
        <v>9</v>
      </c>
      <c r="F55" s="11"/>
    </row>
    <row r="56" customHeight="1" spans="1:6">
      <c r="A56" s="9">
        <v>54</v>
      </c>
      <c r="B56" s="10" t="str">
        <f>"49832023031020342910971"</f>
        <v>49832023031020342910971</v>
      </c>
      <c r="C56" s="10" t="s">
        <v>7</v>
      </c>
      <c r="D56" s="10" t="s">
        <v>63</v>
      </c>
      <c r="E56" s="10" t="s">
        <v>9</v>
      </c>
      <c r="F56" s="11"/>
    </row>
    <row r="57" customHeight="1" spans="1:6">
      <c r="A57" s="9">
        <v>55</v>
      </c>
      <c r="B57" s="10" t="str">
        <f>"4983202303091354244582"</f>
        <v>4983202303091354244582</v>
      </c>
      <c r="C57" s="10" t="s">
        <v>7</v>
      </c>
      <c r="D57" s="10" t="s">
        <v>64</v>
      </c>
      <c r="E57" s="10" t="s">
        <v>9</v>
      </c>
      <c r="F57" s="11"/>
    </row>
    <row r="58" customHeight="1" spans="1:6">
      <c r="A58" s="9">
        <v>56</v>
      </c>
      <c r="B58" s="10" t="str">
        <f>"49832023031021181611163"</f>
        <v>49832023031021181611163</v>
      </c>
      <c r="C58" s="10" t="s">
        <v>7</v>
      </c>
      <c r="D58" s="10" t="s">
        <v>65</v>
      </c>
      <c r="E58" s="10" t="s">
        <v>9</v>
      </c>
      <c r="F58" s="11"/>
    </row>
    <row r="59" customHeight="1" spans="1:6">
      <c r="A59" s="9">
        <v>57</v>
      </c>
      <c r="B59" s="10" t="str">
        <f>"4983202303090947344128"</f>
        <v>4983202303090947344128</v>
      </c>
      <c r="C59" s="10" t="s">
        <v>7</v>
      </c>
      <c r="D59" s="10" t="s">
        <v>66</v>
      </c>
      <c r="E59" s="10" t="s">
        <v>9</v>
      </c>
      <c r="F59" s="11"/>
    </row>
    <row r="60" customHeight="1" spans="1:6">
      <c r="A60" s="9">
        <v>58</v>
      </c>
      <c r="B60" s="10" t="str">
        <f>"4983202303101501399387"</f>
        <v>4983202303101501399387</v>
      </c>
      <c r="C60" s="10" t="s">
        <v>7</v>
      </c>
      <c r="D60" s="10" t="s">
        <v>67</v>
      </c>
      <c r="E60" s="10" t="s">
        <v>9</v>
      </c>
      <c r="F60" s="11"/>
    </row>
    <row r="61" customHeight="1" spans="1:6">
      <c r="A61" s="9">
        <v>59</v>
      </c>
      <c r="B61" s="10" t="str">
        <f>"49832023031023225511620"</f>
        <v>49832023031023225511620</v>
      </c>
      <c r="C61" s="10" t="s">
        <v>7</v>
      </c>
      <c r="D61" s="10" t="s">
        <v>68</v>
      </c>
      <c r="E61" s="10" t="s">
        <v>9</v>
      </c>
      <c r="F61" s="11"/>
    </row>
    <row r="62" customHeight="1" spans="1:6">
      <c r="A62" s="9">
        <v>60</v>
      </c>
      <c r="B62" s="10" t="str">
        <f>"49832023031102020311760"</f>
        <v>49832023031102020311760</v>
      </c>
      <c r="C62" s="10" t="s">
        <v>7</v>
      </c>
      <c r="D62" s="10" t="s">
        <v>69</v>
      </c>
      <c r="E62" s="10" t="s">
        <v>70</v>
      </c>
      <c r="F62" s="11"/>
    </row>
    <row r="63" customHeight="1" spans="1:6">
      <c r="A63" s="9">
        <v>61</v>
      </c>
      <c r="B63" s="10" t="str">
        <f>"49832023031107563811866"</f>
        <v>49832023031107563811866</v>
      </c>
      <c r="C63" s="10" t="s">
        <v>7</v>
      </c>
      <c r="D63" s="10" t="s">
        <v>71</v>
      </c>
      <c r="E63" s="10" t="s">
        <v>9</v>
      </c>
      <c r="F63" s="11"/>
    </row>
    <row r="64" customHeight="1" spans="1:6">
      <c r="A64" s="9">
        <v>62</v>
      </c>
      <c r="B64" s="10" t="str">
        <f>"49832023031108541212009"</f>
        <v>49832023031108541212009</v>
      </c>
      <c r="C64" s="10" t="s">
        <v>7</v>
      </c>
      <c r="D64" s="10" t="s">
        <v>72</v>
      </c>
      <c r="E64" s="10" t="s">
        <v>9</v>
      </c>
      <c r="F64" s="11"/>
    </row>
    <row r="65" customHeight="1" spans="1:6">
      <c r="A65" s="9">
        <v>63</v>
      </c>
      <c r="B65" s="10" t="str">
        <f>"49832023031109471412235"</f>
        <v>49832023031109471412235</v>
      </c>
      <c r="C65" s="10" t="s">
        <v>7</v>
      </c>
      <c r="D65" s="10" t="s">
        <v>73</v>
      </c>
      <c r="E65" s="10" t="s">
        <v>9</v>
      </c>
      <c r="F65" s="11"/>
    </row>
    <row r="66" customHeight="1" spans="1:6">
      <c r="A66" s="9">
        <v>64</v>
      </c>
      <c r="B66" s="10" t="str">
        <f>"49832023031112595813083"</f>
        <v>49832023031112595813083</v>
      </c>
      <c r="C66" s="10" t="s">
        <v>7</v>
      </c>
      <c r="D66" s="10" t="s">
        <v>74</v>
      </c>
      <c r="E66" s="10" t="s">
        <v>9</v>
      </c>
      <c r="F66" s="11"/>
    </row>
    <row r="67" customHeight="1" spans="1:6">
      <c r="A67" s="9">
        <v>65</v>
      </c>
      <c r="B67" s="10" t="str">
        <f>"49832023031112332712982"</f>
        <v>49832023031112332712982</v>
      </c>
      <c r="C67" s="10" t="s">
        <v>7</v>
      </c>
      <c r="D67" s="10" t="s">
        <v>75</v>
      </c>
      <c r="E67" s="10" t="s">
        <v>9</v>
      </c>
      <c r="F67" s="11"/>
    </row>
    <row r="68" customHeight="1" spans="1:6">
      <c r="A68" s="9">
        <v>66</v>
      </c>
      <c r="B68" s="10" t="str">
        <f>"49832023031113574913310"</f>
        <v>49832023031113574913310</v>
      </c>
      <c r="C68" s="10" t="s">
        <v>7</v>
      </c>
      <c r="D68" s="10" t="s">
        <v>76</v>
      </c>
      <c r="E68" s="10" t="s">
        <v>9</v>
      </c>
      <c r="F68" s="11"/>
    </row>
    <row r="69" customHeight="1" spans="1:6">
      <c r="A69" s="9">
        <v>67</v>
      </c>
      <c r="B69" s="10" t="str">
        <f>"49832023031115085613561"</f>
        <v>49832023031115085613561</v>
      </c>
      <c r="C69" s="10" t="s">
        <v>7</v>
      </c>
      <c r="D69" s="10" t="s">
        <v>77</v>
      </c>
      <c r="E69" s="10" t="s">
        <v>9</v>
      </c>
      <c r="F69" s="11"/>
    </row>
    <row r="70" customHeight="1" spans="1:6">
      <c r="A70" s="9">
        <v>68</v>
      </c>
      <c r="B70" s="10" t="str">
        <f>"49832023031023111911588"</f>
        <v>49832023031023111911588</v>
      </c>
      <c r="C70" s="10" t="s">
        <v>7</v>
      </c>
      <c r="D70" s="10" t="s">
        <v>78</v>
      </c>
      <c r="E70" s="10" t="s">
        <v>9</v>
      </c>
      <c r="F70" s="11"/>
    </row>
    <row r="71" customHeight="1" spans="1:6">
      <c r="A71" s="9">
        <v>69</v>
      </c>
      <c r="B71" s="10" t="str">
        <f>"4983202303091907185120"</f>
        <v>4983202303091907185120</v>
      </c>
      <c r="C71" s="10" t="s">
        <v>7</v>
      </c>
      <c r="D71" s="10" t="s">
        <v>79</v>
      </c>
      <c r="E71" s="10" t="s">
        <v>9</v>
      </c>
      <c r="F71" s="11"/>
    </row>
    <row r="72" customHeight="1" spans="1:6">
      <c r="A72" s="9">
        <v>70</v>
      </c>
      <c r="B72" s="10" t="str">
        <f>"49832023031119155814466"</f>
        <v>49832023031119155814466</v>
      </c>
      <c r="C72" s="10" t="s">
        <v>7</v>
      </c>
      <c r="D72" s="10" t="s">
        <v>80</v>
      </c>
      <c r="E72" s="10" t="s">
        <v>9</v>
      </c>
      <c r="F72" s="11"/>
    </row>
    <row r="73" customHeight="1" spans="1:6">
      <c r="A73" s="9">
        <v>71</v>
      </c>
      <c r="B73" s="10" t="str">
        <f>"49832023031120502614943"</f>
        <v>49832023031120502614943</v>
      </c>
      <c r="C73" s="10" t="s">
        <v>7</v>
      </c>
      <c r="D73" s="10" t="s">
        <v>81</v>
      </c>
      <c r="E73" s="10" t="s">
        <v>9</v>
      </c>
      <c r="F73" s="11"/>
    </row>
    <row r="74" customHeight="1" spans="1:6">
      <c r="A74" s="9">
        <v>72</v>
      </c>
      <c r="B74" s="10" t="str">
        <f>"4983202303091911215126"</f>
        <v>4983202303091911215126</v>
      </c>
      <c r="C74" s="10" t="s">
        <v>7</v>
      </c>
      <c r="D74" s="10" t="s">
        <v>82</v>
      </c>
      <c r="E74" s="10" t="s">
        <v>9</v>
      </c>
      <c r="F74" s="11"/>
    </row>
    <row r="75" customHeight="1" spans="1:6">
      <c r="A75" s="9">
        <v>73</v>
      </c>
      <c r="B75" s="10" t="str">
        <f>"49832023031120135214759"</f>
        <v>49832023031120135214759</v>
      </c>
      <c r="C75" s="10" t="s">
        <v>7</v>
      </c>
      <c r="D75" s="10" t="s">
        <v>83</v>
      </c>
      <c r="E75" s="10" t="s">
        <v>9</v>
      </c>
      <c r="F75" s="11"/>
    </row>
    <row r="76" customHeight="1" spans="1:6">
      <c r="A76" s="9">
        <v>74</v>
      </c>
      <c r="B76" s="10" t="str">
        <f>"49832023031122540815482"</f>
        <v>49832023031122540815482</v>
      </c>
      <c r="C76" s="10" t="s">
        <v>7</v>
      </c>
      <c r="D76" s="10" t="s">
        <v>84</v>
      </c>
      <c r="E76" s="10" t="s">
        <v>9</v>
      </c>
      <c r="F76" s="11"/>
    </row>
    <row r="77" customHeight="1" spans="1:6">
      <c r="A77" s="9">
        <v>75</v>
      </c>
      <c r="B77" s="10" t="str">
        <f>"49832023031122393215426"</f>
        <v>49832023031122393215426</v>
      </c>
      <c r="C77" s="10" t="s">
        <v>7</v>
      </c>
      <c r="D77" s="10" t="s">
        <v>85</v>
      </c>
      <c r="E77" s="10" t="s">
        <v>9</v>
      </c>
      <c r="F77" s="11"/>
    </row>
    <row r="78" customHeight="1" spans="1:6">
      <c r="A78" s="9">
        <v>76</v>
      </c>
      <c r="B78" s="10" t="str">
        <f>"49832023031123331215585"</f>
        <v>49832023031123331215585</v>
      </c>
      <c r="C78" s="10" t="s">
        <v>7</v>
      </c>
      <c r="D78" s="10" t="s">
        <v>86</v>
      </c>
      <c r="E78" s="10" t="s">
        <v>9</v>
      </c>
      <c r="F78" s="11"/>
    </row>
    <row r="79" customHeight="1" spans="1:6">
      <c r="A79" s="9">
        <v>77</v>
      </c>
      <c r="B79" s="10" t="str">
        <f>"49832023031200133815661"</f>
        <v>49832023031200133815661</v>
      </c>
      <c r="C79" s="10" t="s">
        <v>7</v>
      </c>
      <c r="D79" s="10" t="s">
        <v>87</v>
      </c>
      <c r="E79" s="10" t="s">
        <v>9</v>
      </c>
      <c r="F79" s="11"/>
    </row>
    <row r="80" customHeight="1" spans="1:6">
      <c r="A80" s="9">
        <v>78</v>
      </c>
      <c r="B80" s="10" t="str">
        <f>"49832023031121485515212"</f>
        <v>49832023031121485515212</v>
      </c>
      <c r="C80" s="10" t="s">
        <v>7</v>
      </c>
      <c r="D80" s="10" t="s">
        <v>88</v>
      </c>
      <c r="E80" s="10" t="s">
        <v>9</v>
      </c>
      <c r="F80" s="11"/>
    </row>
    <row r="81" customHeight="1" spans="1:6">
      <c r="A81" s="9">
        <v>79</v>
      </c>
      <c r="B81" s="10" t="str">
        <f>"49832023031109224612120"</f>
        <v>49832023031109224612120</v>
      </c>
      <c r="C81" s="10" t="s">
        <v>7</v>
      </c>
      <c r="D81" s="10" t="s">
        <v>89</v>
      </c>
      <c r="E81" s="10" t="s">
        <v>9</v>
      </c>
      <c r="F81" s="11"/>
    </row>
    <row r="82" customHeight="1" spans="1:6">
      <c r="A82" s="9">
        <v>80</v>
      </c>
      <c r="B82" s="10" t="str">
        <f>"49832023031210405516489"</f>
        <v>49832023031210405516489</v>
      </c>
      <c r="C82" s="10" t="s">
        <v>7</v>
      </c>
      <c r="D82" s="10" t="s">
        <v>90</v>
      </c>
      <c r="E82" s="10" t="s">
        <v>9</v>
      </c>
      <c r="F82" s="11"/>
    </row>
    <row r="83" customHeight="1" spans="1:6">
      <c r="A83" s="9">
        <v>81</v>
      </c>
      <c r="B83" s="10" t="str">
        <f>"49832023031211441716819"</f>
        <v>49832023031211441716819</v>
      </c>
      <c r="C83" s="10" t="s">
        <v>7</v>
      </c>
      <c r="D83" s="10" t="s">
        <v>91</v>
      </c>
      <c r="E83" s="10" t="s">
        <v>9</v>
      </c>
      <c r="F83" s="11"/>
    </row>
    <row r="84" customHeight="1" spans="1:6">
      <c r="A84" s="9">
        <v>82</v>
      </c>
      <c r="B84" s="10" t="str">
        <f>"49832023031211135416656"</f>
        <v>49832023031211135416656</v>
      </c>
      <c r="C84" s="10" t="s">
        <v>7</v>
      </c>
      <c r="D84" s="10" t="s">
        <v>92</v>
      </c>
      <c r="E84" s="10" t="s">
        <v>9</v>
      </c>
      <c r="F84" s="11"/>
    </row>
    <row r="85" customHeight="1" spans="1:6">
      <c r="A85" s="9">
        <v>83</v>
      </c>
      <c r="B85" s="10" t="str">
        <f>"49832023031213540017424"</f>
        <v>49832023031213540017424</v>
      </c>
      <c r="C85" s="10" t="s">
        <v>7</v>
      </c>
      <c r="D85" s="10" t="s">
        <v>93</v>
      </c>
      <c r="E85" s="10" t="s">
        <v>9</v>
      </c>
      <c r="F85" s="11"/>
    </row>
    <row r="86" customHeight="1" spans="1:6">
      <c r="A86" s="9">
        <v>84</v>
      </c>
      <c r="B86" s="10" t="str">
        <f>"49832023031215451017968"</f>
        <v>49832023031215451017968</v>
      </c>
      <c r="C86" s="10" t="s">
        <v>7</v>
      </c>
      <c r="D86" s="10" t="s">
        <v>94</v>
      </c>
      <c r="E86" s="10" t="s">
        <v>9</v>
      </c>
      <c r="F86" s="11"/>
    </row>
    <row r="87" customHeight="1" spans="1:6">
      <c r="A87" s="9">
        <v>85</v>
      </c>
      <c r="B87" s="10" t="str">
        <f>"4983202303091952295197"</f>
        <v>4983202303091952295197</v>
      </c>
      <c r="C87" s="10" t="s">
        <v>7</v>
      </c>
      <c r="D87" s="10" t="s">
        <v>95</v>
      </c>
      <c r="E87" s="10" t="s">
        <v>9</v>
      </c>
      <c r="F87" s="11"/>
    </row>
    <row r="88" customHeight="1" spans="1:6">
      <c r="A88" s="9">
        <v>86</v>
      </c>
      <c r="B88" s="10" t="str">
        <f>"49832023031117073113992"</f>
        <v>49832023031117073113992</v>
      </c>
      <c r="C88" s="10" t="s">
        <v>7</v>
      </c>
      <c r="D88" s="10" t="s">
        <v>96</v>
      </c>
      <c r="E88" s="10" t="s">
        <v>9</v>
      </c>
      <c r="F88" s="11"/>
    </row>
    <row r="89" customHeight="1" spans="1:6">
      <c r="A89" s="9">
        <v>87</v>
      </c>
      <c r="B89" s="10" t="str">
        <f>"49832023031219134818983"</f>
        <v>49832023031219134818983</v>
      </c>
      <c r="C89" s="10" t="s">
        <v>7</v>
      </c>
      <c r="D89" s="10" t="s">
        <v>97</v>
      </c>
      <c r="E89" s="10" t="s">
        <v>9</v>
      </c>
      <c r="F89" s="11"/>
    </row>
    <row r="90" customHeight="1" spans="1:6">
      <c r="A90" s="9">
        <v>88</v>
      </c>
      <c r="B90" s="10" t="str">
        <f>"49832023031219133918981"</f>
        <v>49832023031219133918981</v>
      </c>
      <c r="C90" s="10" t="s">
        <v>7</v>
      </c>
      <c r="D90" s="10" t="s">
        <v>98</v>
      </c>
      <c r="E90" s="10" t="s">
        <v>9</v>
      </c>
      <c r="F90" s="11"/>
    </row>
    <row r="91" customHeight="1" spans="1:6">
      <c r="A91" s="9">
        <v>89</v>
      </c>
      <c r="B91" s="10" t="str">
        <f>"49832023031221034619614"</f>
        <v>49832023031221034619614</v>
      </c>
      <c r="C91" s="10" t="s">
        <v>7</v>
      </c>
      <c r="D91" s="10" t="s">
        <v>99</v>
      </c>
      <c r="E91" s="10" t="s">
        <v>9</v>
      </c>
      <c r="F91" s="11"/>
    </row>
    <row r="92" customHeight="1" spans="1:6">
      <c r="A92" s="9">
        <v>90</v>
      </c>
      <c r="B92" s="10" t="str">
        <f>"49832023031221375219827"</f>
        <v>49832023031221375219827</v>
      </c>
      <c r="C92" s="10" t="s">
        <v>7</v>
      </c>
      <c r="D92" s="10" t="s">
        <v>100</v>
      </c>
      <c r="E92" s="10" t="s">
        <v>9</v>
      </c>
      <c r="F92" s="11"/>
    </row>
    <row r="93" customHeight="1" spans="1:6">
      <c r="A93" s="9">
        <v>91</v>
      </c>
      <c r="B93" s="10" t="str">
        <f>"49832023031221515319913"</f>
        <v>49832023031221515319913</v>
      </c>
      <c r="C93" s="10" t="s">
        <v>7</v>
      </c>
      <c r="D93" s="10" t="s">
        <v>101</v>
      </c>
      <c r="E93" s="10" t="s">
        <v>9</v>
      </c>
      <c r="F93" s="11"/>
    </row>
    <row r="94" customHeight="1" spans="1:6">
      <c r="A94" s="9">
        <v>92</v>
      </c>
      <c r="B94" s="10" t="str">
        <f>"49832023031213111117233"</f>
        <v>49832023031213111117233</v>
      </c>
      <c r="C94" s="10" t="s">
        <v>7</v>
      </c>
      <c r="D94" s="10" t="s">
        <v>102</v>
      </c>
      <c r="E94" s="10" t="s">
        <v>9</v>
      </c>
      <c r="F94" s="11"/>
    </row>
    <row r="95" customHeight="1" spans="1:6">
      <c r="A95" s="9">
        <v>93</v>
      </c>
      <c r="B95" s="10" t="str">
        <f>"49832023031223363920382"</f>
        <v>49832023031223363920382</v>
      </c>
      <c r="C95" s="10" t="s">
        <v>7</v>
      </c>
      <c r="D95" s="10" t="s">
        <v>103</v>
      </c>
      <c r="E95" s="10" t="s">
        <v>9</v>
      </c>
      <c r="F95" s="11"/>
    </row>
    <row r="96" customHeight="1" spans="1:6">
      <c r="A96" s="9">
        <v>94</v>
      </c>
      <c r="B96" s="10" t="str">
        <f>"49832023031216183518121"</f>
        <v>49832023031216183518121</v>
      </c>
      <c r="C96" s="10" t="s">
        <v>7</v>
      </c>
      <c r="D96" s="10" t="s">
        <v>104</v>
      </c>
      <c r="E96" s="10" t="s">
        <v>9</v>
      </c>
      <c r="F96" s="11"/>
    </row>
    <row r="97" customHeight="1" spans="1:6">
      <c r="A97" s="9">
        <v>95</v>
      </c>
      <c r="B97" s="10" t="str">
        <f>"49832023031223313420368"</f>
        <v>49832023031223313420368</v>
      </c>
      <c r="C97" s="10" t="s">
        <v>7</v>
      </c>
      <c r="D97" s="10" t="s">
        <v>105</v>
      </c>
      <c r="E97" s="10" t="s">
        <v>9</v>
      </c>
      <c r="F97" s="11"/>
    </row>
    <row r="98" customHeight="1" spans="1:6">
      <c r="A98" s="9">
        <v>96</v>
      </c>
      <c r="B98" s="10" t="str">
        <f>"49832023031308333920848"</f>
        <v>49832023031308333920848</v>
      </c>
      <c r="C98" s="10" t="s">
        <v>7</v>
      </c>
      <c r="D98" s="10" t="s">
        <v>106</v>
      </c>
      <c r="E98" s="10" t="s">
        <v>9</v>
      </c>
      <c r="F98" s="11"/>
    </row>
    <row r="99" customHeight="1" spans="1:6">
      <c r="A99" s="9">
        <v>97</v>
      </c>
      <c r="B99" s="10" t="str">
        <f>"4983202303091938065166"</f>
        <v>4983202303091938065166</v>
      </c>
      <c r="C99" s="10" t="s">
        <v>7</v>
      </c>
      <c r="D99" s="10" t="s">
        <v>107</v>
      </c>
      <c r="E99" s="10" t="s">
        <v>9</v>
      </c>
      <c r="F99" s="11"/>
    </row>
    <row r="100" customHeight="1" spans="1:6">
      <c r="A100" s="9">
        <v>98</v>
      </c>
      <c r="B100" s="10" t="str">
        <f>"49832023031310464522472"</f>
        <v>49832023031310464522472</v>
      </c>
      <c r="C100" s="10" t="s">
        <v>7</v>
      </c>
      <c r="D100" s="10" t="s">
        <v>108</v>
      </c>
      <c r="E100" s="10" t="s">
        <v>9</v>
      </c>
      <c r="F100" s="11"/>
    </row>
    <row r="101" customHeight="1" spans="1:6">
      <c r="A101" s="9">
        <v>99</v>
      </c>
      <c r="B101" s="10" t="str">
        <f>"49832023031310462322470"</f>
        <v>49832023031310462322470</v>
      </c>
      <c r="C101" s="10" t="s">
        <v>7</v>
      </c>
      <c r="D101" s="10" t="s">
        <v>109</v>
      </c>
      <c r="E101" s="10" t="s">
        <v>9</v>
      </c>
      <c r="F101" s="11"/>
    </row>
    <row r="102" customHeight="1" spans="1:6">
      <c r="A102" s="9">
        <v>100</v>
      </c>
      <c r="B102" s="10" t="str">
        <f>"49832023031312215623353"</f>
        <v>49832023031312215623353</v>
      </c>
      <c r="C102" s="10" t="s">
        <v>7</v>
      </c>
      <c r="D102" s="10" t="s">
        <v>110</v>
      </c>
      <c r="E102" s="10" t="s">
        <v>9</v>
      </c>
      <c r="F102" s="11"/>
    </row>
    <row r="103" customHeight="1" spans="1:6">
      <c r="A103" s="9">
        <v>101</v>
      </c>
      <c r="B103" s="10" t="str">
        <f>"49832023031312192423333"</f>
        <v>49832023031312192423333</v>
      </c>
      <c r="C103" s="10" t="s">
        <v>7</v>
      </c>
      <c r="D103" s="10" t="s">
        <v>111</v>
      </c>
      <c r="E103" s="10" t="s">
        <v>9</v>
      </c>
      <c r="F103" s="11"/>
    </row>
    <row r="104" customHeight="1" spans="1:6">
      <c r="A104" s="9">
        <v>102</v>
      </c>
      <c r="B104" s="10" t="str">
        <f>"49832023031313121423779"</f>
        <v>49832023031313121423779</v>
      </c>
      <c r="C104" s="10" t="s">
        <v>7</v>
      </c>
      <c r="D104" s="10" t="s">
        <v>112</v>
      </c>
      <c r="E104" s="10" t="s">
        <v>9</v>
      </c>
      <c r="F104" s="11"/>
    </row>
    <row r="105" customHeight="1" spans="1:6">
      <c r="A105" s="9">
        <v>103</v>
      </c>
      <c r="B105" s="10" t="str">
        <f>"49832023031312421523530"</f>
        <v>49832023031312421523530</v>
      </c>
      <c r="C105" s="10" t="s">
        <v>7</v>
      </c>
      <c r="D105" s="10" t="s">
        <v>113</v>
      </c>
      <c r="E105" s="10" t="s">
        <v>9</v>
      </c>
      <c r="F105" s="11"/>
    </row>
    <row r="106" customHeight="1" spans="1:6">
      <c r="A106" s="9">
        <v>104</v>
      </c>
      <c r="B106" s="10" t="str">
        <f>"49832023031313040523705"</f>
        <v>49832023031313040523705</v>
      </c>
      <c r="C106" s="10" t="s">
        <v>7</v>
      </c>
      <c r="D106" s="10" t="s">
        <v>114</v>
      </c>
      <c r="E106" s="10" t="s">
        <v>9</v>
      </c>
      <c r="F106" s="11"/>
    </row>
    <row r="107" customHeight="1" spans="1:6">
      <c r="A107" s="9">
        <v>105</v>
      </c>
      <c r="B107" s="10" t="str">
        <f>"49832023031120291114831"</f>
        <v>49832023031120291114831</v>
      </c>
      <c r="C107" s="10" t="s">
        <v>7</v>
      </c>
      <c r="D107" s="10" t="s">
        <v>115</v>
      </c>
      <c r="E107" s="10" t="s">
        <v>9</v>
      </c>
      <c r="F107" s="11"/>
    </row>
    <row r="108" customHeight="1" spans="1:6">
      <c r="A108" s="9">
        <v>106</v>
      </c>
      <c r="B108" s="10" t="str">
        <f>"49832023031309292021481"</f>
        <v>49832023031309292021481</v>
      </c>
      <c r="C108" s="10" t="s">
        <v>7</v>
      </c>
      <c r="D108" s="10" t="s">
        <v>116</v>
      </c>
      <c r="E108" s="10" t="s">
        <v>9</v>
      </c>
      <c r="F108" s="11"/>
    </row>
    <row r="109" customHeight="1" spans="1:6">
      <c r="A109" s="9">
        <v>107</v>
      </c>
      <c r="B109" s="10" t="str">
        <f>"49832023031315252024998"</f>
        <v>49832023031315252024998</v>
      </c>
      <c r="C109" s="10" t="s">
        <v>7</v>
      </c>
      <c r="D109" s="10" t="s">
        <v>117</v>
      </c>
      <c r="E109" s="10" t="s">
        <v>9</v>
      </c>
      <c r="F109" s="11"/>
    </row>
    <row r="110" customHeight="1" spans="1:6">
      <c r="A110" s="9">
        <v>108</v>
      </c>
      <c r="B110" s="10" t="str">
        <f>"49832023031317091225971"</f>
        <v>49832023031317091225971</v>
      </c>
      <c r="C110" s="10" t="s">
        <v>7</v>
      </c>
      <c r="D110" s="10" t="s">
        <v>118</v>
      </c>
      <c r="E110" s="10" t="s">
        <v>9</v>
      </c>
      <c r="F110" s="11"/>
    </row>
    <row r="111" customHeight="1" spans="1:6">
      <c r="A111" s="9">
        <v>109</v>
      </c>
      <c r="B111" s="10" t="str">
        <f>"49832023031317323926148"</f>
        <v>49832023031317323926148</v>
      </c>
      <c r="C111" s="10" t="s">
        <v>7</v>
      </c>
      <c r="D111" s="10" t="s">
        <v>119</v>
      </c>
      <c r="E111" s="10" t="s">
        <v>9</v>
      </c>
      <c r="F111" s="11"/>
    </row>
    <row r="112" customHeight="1" spans="1:6">
      <c r="A112" s="9">
        <v>110</v>
      </c>
      <c r="B112" s="10" t="str">
        <f>"49832023031317370326183"</f>
        <v>49832023031317370326183</v>
      </c>
      <c r="C112" s="10" t="s">
        <v>7</v>
      </c>
      <c r="D112" s="10" t="s">
        <v>120</v>
      </c>
      <c r="E112" s="10" t="s">
        <v>9</v>
      </c>
      <c r="F112" s="11"/>
    </row>
    <row r="113" customHeight="1" spans="1:6">
      <c r="A113" s="9">
        <v>111</v>
      </c>
      <c r="B113" s="10" t="str">
        <f>"49832023031317282626125"</f>
        <v>49832023031317282626125</v>
      </c>
      <c r="C113" s="10" t="s">
        <v>7</v>
      </c>
      <c r="D113" s="10" t="s">
        <v>121</v>
      </c>
      <c r="E113" s="10" t="s">
        <v>9</v>
      </c>
      <c r="F113" s="11"/>
    </row>
    <row r="114" customHeight="1" spans="1:6">
      <c r="A114" s="9">
        <v>112</v>
      </c>
      <c r="B114" s="10" t="str">
        <f>"49832023031317233026089"</f>
        <v>49832023031317233026089</v>
      </c>
      <c r="C114" s="10" t="s">
        <v>7</v>
      </c>
      <c r="D114" s="10" t="s">
        <v>122</v>
      </c>
      <c r="E114" s="10" t="s">
        <v>9</v>
      </c>
      <c r="F114" s="11"/>
    </row>
    <row r="115" customHeight="1" spans="1:6">
      <c r="A115" s="9">
        <v>113</v>
      </c>
      <c r="B115" s="10" t="str">
        <f>"49832023031313074323742"</f>
        <v>49832023031313074323742</v>
      </c>
      <c r="C115" s="10" t="s">
        <v>7</v>
      </c>
      <c r="D115" s="10" t="s">
        <v>123</v>
      </c>
      <c r="E115" s="10" t="s">
        <v>9</v>
      </c>
      <c r="F115" s="11"/>
    </row>
    <row r="116" customHeight="1" spans="1:6">
      <c r="A116" s="9">
        <v>114</v>
      </c>
      <c r="B116" s="10" t="str">
        <f>"49832023031309394921612"</f>
        <v>49832023031309394921612</v>
      </c>
      <c r="C116" s="10" t="s">
        <v>7</v>
      </c>
      <c r="D116" s="10" t="s">
        <v>124</v>
      </c>
      <c r="E116" s="10" t="s">
        <v>9</v>
      </c>
      <c r="F116" s="11"/>
    </row>
    <row r="117" customHeight="1" spans="1:6">
      <c r="A117" s="9">
        <v>115</v>
      </c>
      <c r="B117" s="10" t="str">
        <f>"49832023031318215026454"</f>
        <v>49832023031318215026454</v>
      </c>
      <c r="C117" s="10" t="s">
        <v>7</v>
      </c>
      <c r="D117" s="10" t="s">
        <v>125</v>
      </c>
      <c r="E117" s="10" t="s">
        <v>9</v>
      </c>
      <c r="F117" s="11"/>
    </row>
    <row r="118" customHeight="1" spans="1:6">
      <c r="A118" s="9">
        <v>116</v>
      </c>
      <c r="B118" s="10" t="str">
        <f>"49832023031319153626820"</f>
        <v>49832023031319153626820</v>
      </c>
      <c r="C118" s="10" t="s">
        <v>7</v>
      </c>
      <c r="D118" s="10" t="s">
        <v>126</v>
      </c>
      <c r="E118" s="10" t="s">
        <v>9</v>
      </c>
      <c r="F118" s="11"/>
    </row>
    <row r="119" customHeight="1" spans="1:6">
      <c r="A119" s="9">
        <v>117</v>
      </c>
      <c r="B119" s="10" t="str">
        <f>"49832023031319552827147"</f>
        <v>49832023031319552827147</v>
      </c>
      <c r="C119" s="10" t="s">
        <v>7</v>
      </c>
      <c r="D119" s="10" t="s">
        <v>127</v>
      </c>
      <c r="E119" s="10" t="s">
        <v>9</v>
      </c>
      <c r="F119" s="11"/>
    </row>
    <row r="120" customHeight="1" spans="1:6">
      <c r="A120" s="9">
        <v>118</v>
      </c>
      <c r="B120" s="10" t="str">
        <f>"49832023031309050821170"</f>
        <v>49832023031309050821170</v>
      </c>
      <c r="C120" s="10" t="s">
        <v>7</v>
      </c>
      <c r="D120" s="10" t="s">
        <v>128</v>
      </c>
      <c r="E120" s="10" t="s">
        <v>9</v>
      </c>
      <c r="F120" s="11"/>
    </row>
    <row r="121" customHeight="1" spans="1:6">
      <c r="A121" s="9">
        <v>119</v>
      </c>
      <c r="B121" s="10" t="str">
        <f>"49832023031319523427123"</f>
        <v>49832023031319523427123</v>
      </c>
      <c r="C121" s="10" t="s">
        <v>7</v>
      </c>
      <c r="D121" s="10" t="s">
        <v>129</v>
      </c>
      <c r="E121" s="10" t="s">
        <v>9</v>
      </c>
      <c r="F121" s="11"/>
    </row>
    <row r="122" customHeight="1" spans="1:6">
      <c r="A122" s="9">
        <v>120</v>
      </c>
      <c r="B122" s="10" t="str">
        <f>"49832023031320051727242"</f>
        <v>49832023031320051727242</v>
      </c>
      <c r="C122" s="10" t="s">
        <v>7</v>
      </c>
      <c r="D122" s="10" t="s">
        <v>130</v>
      </c>
      <c r="E122" s="10" t="s">
        <v>9</v>
      </c>
      <c r="F122" s="11"/>
    </row>
    <row r="123" customHeight="1" spans="1:6">
      <c r="A123" s="9">
        <v>121</v>
      </c>
      <c r="B123" s="10" t="str">
        <f>"4983202303091726464991"</f>
        <v>4983202303091726464991</v>
      </c>
      <c r="C123" s="10" t="s">
        <v>7</v>
      </c>
      <c r="D123" s="10" t="s">
        <v>131</v>
      </c>
      <c r="E123" s="10" t="s">
        <v>9</v>
      </c>
      <c r="F123" s="11"/>
    </row>
    <row r="124" customHeight="1" spans="1:6">
      <c r="A124" s="9">
        <v>122</v>
      </c>
      <c r="B124" s="10" t="str">
        <f>"49832023031116141513797"</f>
        <v>49832023031116141513797</v>
      </c>
      <c r="C124" s="10" t="s">
        <v>7</v>
      </c>
      <c r="D124" s="10" t="s">
        <v>132</v>
      </c>
      <c r="E124" s="10" t="s">
        <v>9</v>
      </c>
      <c r="F124" s="11"/>
    </row>
    <row r="125" customHeight="1" spans="1:6">
      <c r="A125" s="9">
        <v>123</v>
      </c>
      <c r="B125" s="10" t="str">
        <f>"49832023031313282723915"</f>
        <v>49832023031313282723915</v>
      </c>
      <c r="C125" s="10" t="s">
        <v>7</v>
      </c>
      <c r="D125" s="10" t="s">
        <v>133</v>
      </c>
      <c r="E125" s="10" t="s">
        <v>9</v>
      </c>
      <c r="F125" s="11"/>
    </row>
    <row r="126" customHeight="1" spans="1:6">
      <c r="A126" s="9">
        <v>124</v>
      </c>
      <c r="B126" s="10" t="str">
        <f>"49832023031321234827876"</f>
        <v>49832023031321234827876</v>
      </c>
      <c r="C126" s="10" t="s">
        <v>7</v>
      </c>
      <c r="D126" s="10" t="s">
        <v>134</v>
      </c>
      <c r="E126" s="10" t="s">
        <v>9</v>
      </c>
      <c r="F126" s="11"/>
    </row>
    <row r="127" customHeight="1" spans="1:6">
      <c r="A127" s="9">
        <v>125</v>
      </c>
      <c r="B127" s="10" t="str">
        <f>"4983202303101607399783"</f>
        <v>4983202303101607399783</v>
      </c>
      <c r="C127" s="10" t="s">
        <v>7</v>
      </c>
      <c r="D127" s="10" t="s">
        <v>135</v>
      </c>
      <c r="E127" s="10" t="s">
        <v>9</v>
      </c>
      <c r="F127" s="11"/>
    </row>
    <row r="128" customHeight="1" spans="1:6">
      <c r="A128" s="9">
        <v>126</v>
      </c>
      <c r="B128" s="10" t="str">
        <f>"49832023031321343127953"</f>
        <v>49832023031321343127953</v>
      </c>
      <c r="C128" s="10" t="s">
        <v>7</v>
      </c>
      <c r="D128" s="10" t="s">
        <v>136</v>
      </c>
      <c r="E128" s="10" t="s">
        <v>9</v>
      </c>
      <c r="F128" s="11"/>
    </row>
    <row r="129" customHeight="1" spans="1:6">
      <c r="A129" s="9">
        <v>127</v>
      </c>
      <c r="B129" s="10" t="str">
        <f>"49832023031212004016898"</f>
        <v>49832023031212004016898</v>
      </c>
      <c r="C129" s="10" t="s">
        <v>7</v>
      </c>
      <c r="D129" s="10" t="s">
        <v>137</v>
      </c>
      <c r="E129" s="10" t="s">
        <v>9</v>
      </c>
      <c r="F129" s="11"/>
    </row>
    <row r="130" customHeight="1" spans="1:6">
      <c r="A130" s="9">
        <v>128</v>
      </c>
      <c r="B130" s="10" t="str">
        <f>"49832023031319333226966"</f>
        <v>49832023031319333226966</v>
      </c>
      <c r="C130" s="10" t="s">
        <v>7</v>
      </c>
      <c r="D130" s="10" t="s">
        <v>138</v>
      </c>
      <c r="E130" s="10" t="s">
        <v>9</v>
      </c>
      <c r="F130" s="11"/>
    </row>
    <row r="131" customHeight="1" spans="1:6">
      <c r="A131" s="9">
        <v>129</v>
      </c>
      <c r="B131" s="10" t="str">
        <f>"4983202303101346088885"</f>
        <v>4983202303101346088885</v>
      </c>
      <c r="C131" s="10" t="s">
        <v>7</v>
      </c>
      <c r="D131" s="10" t="s">
        <v>139</v>
      </c>
      <c r="E131" s="10" t="s">
        <v>9</v>
      </c>
      <c r="F131" s="11"/>
    </row>
    <row r="132" customHeight="1" spans="1:6">
      <c r="A132" s="9">
        <v>130</v>
      </c>
      <c r="B132" s="10" t="str">
        <f>"49832023031223365020383"</f>
        <v>49832023031223365020383</v>
      </c>
      <c r="C132" s="10" t="s">
        <v>7</v>
      </c>
      <c r="D132" s="10" t="s">
        <v>140</v>
      </c>
      <c r="E132" s="10" t="s">
        <v>9</v>
      </c>
      <c r="F132" s="11"/>
    </row>
    <row r="133" customHeight="1" spans="1:6">
      <c r="A133" s="9">
        <v>131</v>
      </c>
      <c r="B133" s="10" t="str">
        <f>"4983202303100747285625"</f>
        <v>4983202303100747285625</v>
      </c>
      <c r="C133" s="10" t="s">
        <v>7</v>
      </c>
      <c r="D133" s="10" t="s">
        <v>141</v>
      </c>
      <c r="E133" s="10" t="s">
        <v>9</v>
      </c>
      <c r="F133" s="11"/>
    </row>
    <row r="134" customHeight="1" spans="1:6">
      <c r="A134" s="9">
        <v>132</v>
      </c>
      <c r="B134" s="10" t="str">
        <f>"49832023031408414229098"</f>
        <v>49832023031408414229098</v>
      </c>
      <c r="C134" s="10" t="s">
        <v>7</v>
      </c>
      <c r="D134" s="10" t="s">
        <v>142</v>
      </c>
      <c r="E134" s="10" t="s">
        <v>9</v>
      </c>
      <c r="F134" s="11"/>
    </row>
    <row r="135" customHeight="1" spans="1:6">
      <c r="A135" s="9">
        <v>133</v>
      </c>
      <c r="B135" s="10" t="str">
        <f>"49832023031408441529111"</f>
        <v>49832023031408441529111</v>
      </c>
      <c r="C135" s="10" t="s">
        <v>7</v>
      </c>
      <c r="D135" s="10" t="s">
        <v>143</v>
      </c>
      <c r="E135" s="10" t="s">
        <v>9</v>
      </c>
      <c r="F135" s="11"/>
    </row>
    <row r="136" customHeight="1" spans="1:6">
      <c r="A136" s="9">
        <v>134</v>
      </c>
      <c r="B136" s="10" t="str">
        <f>"49832023031408332229034"</f>
        <v>49832023031408332229034</v>
      </c>
      <c r="C136" s="10" t="s">
        <v>7</v>
      </c>
      <c r="D136" s="10" t="s">
        <v>144</v>
      </c>
      <c r="E136" s="10" t="s">
        <v>9</v>
      </c>
      <c r="F136" s="11"/>
    </row>
    <row r="137" customHeight="1" spans="1:6">
      <c r="A137" s="9">
        <v>135</v>
      </c>
      <c r="B137" s="10" t="str">
        <f>"49832023031017541310340"</f>
        <v>49832023031017541310340</v>
      </c>
      <c r="C137" s="10" t="s">
        <v>7</v>
      </c>
      <c r="D137" s="10" t="s">
        <v>145</v>
      </c>
      <c r="E137" s="10" t="s">
        <v>9</v>
      </c>
      <c r="F137" s="11"/>
    </row>
    <row r="138" customHeight="1" spans="1:6">
      <c r="A138" s="9">
        <v>136</v>
      </c>
      <c r="B138" s="10" t="str">
        <f>"49832023031409244629416"</f>
        <v>49832023031409244629416</v>
      </c>
      <c r="C138" s="10" t="s">
        <v>7</v>
      </c>
      <c r="D138" s="10" t="s">
        <v>146</v>
      </c>
      <c r="E138" s="10" t="s">
        <v>9</v>
      </c>
      <c r="F138" s="11"/>
    </row>
    <row r="139" customHeight="1" spans="1:6">
      <c r="A139" s="9">
        <v>137</v>
      </c>
      <c r="B139" s="10" t="str">
        <f>"49832023031410174729848"</f>
        <v>49832023031410174729848</v>
      </c>
      <c r="C139" s="10" t="s">
        <v>7</v>
      </c>
      <c r="D139" s="10" t="s">
        <v>147</v>
      </c>
      <c r="E139" s="10" t="s">
        <v>9</v>
      </c>
      <c r="F139" s="11"/>
    </row>
    <row r="140" customHeight="1" spans="1:6">
      <c r="A140" s="9">
        <v>138</v>
      </c>
      <c r="B140" s="10" t="str">
        <f>"49832023031409144929334"</f>
        <v>49832023031409144929334</v>
      </c>
      <c r="C140" s="10" t="s">
        <v>7</v>
      </c>
      <c r="D140" s="10" t="s">
        <v>148</v>
      </c>
      <c r="E140" s="10" t="s">
        <v>9</v>
      </c>
      <c r="F140" s="11"/>
    </row>
    <row r="141" customHeight="1" spans="1:6">
      <c r="A141" s="9">
        <v>139</v>
      </c>
      <c r="B141" s="10" t="str">
        <f>"49832023031413140631200"</f>
        <v>49832023031413140631200</v>
      </c>
      <c r="C141" s="10" t="s">
        <v>7</v>
      </c>
      <c r="D141" s="10" t="s">
        <v>149</v>
      </c>
      <c r="E141" s="10" t="s">
        <v>9</v>
      </c>
      <c r="F141" s="11"/>
    </row>
    <row r="142" customHeight="1" spans="1:6">
      <c r="A142" s="9">
        <v>140</v>
      </c>
      <c r="B142" s="10" t="str">
        <f>"49832023031413101231169"</f>
        <v>49832023031413101231169</v>
      </c>
      <c r="C142" s="10" t="s">
        <v>7</v>
      </c>
      <c r="D142" s="10" t="s">
        <v>150</v>
      </c>
      <c r="E142" s="10" t="s">
        <v>9</v>
      </c>
      <c r="F142" s="11"/>
    </row>
    <row r="143" customHeight="1" spans="1:6">
      <c r="A143" s="9">
        <v>141</v>
      </c>
      <c r="B143" s="10" t="str">
        <f>"49832023031413550031482"</f>
        <v>49832023031413550031482</v>
      </c>
      <c r="C143" s="10" t="s">
        <v>7</v>
      </c>
      <c r="D143" s="10" t="s">
        <v>151</v>
      </c>
      <c r="E143" s="10" t="s">
        <v>9</v>
      </c>
      <c r="F143" s="11"/>
    </row>
    <row r="144" customHeight="1" spans="1:6">
      <c r="A144" s="9">
        <v>142</v>
      </c>
      <c r="B144" s="10" t="str">
        <f>"49832023031414503131904"</f>
        <v>49832023031414503131904</v>
      </c>
      <c r="C144" s="10" t="s">
        <v>7</v>
      </c>
      <c r="D144" s="10" t="s">
        <v>152</v>
      </c>
      <c r="E144" s="10" t="s">
        <v>9</v>
      </c>
      <c r="F144" s="11"/>
    </row>
    <row r="145" customHeight="1" spans="1:6">
      <c r="A145" s="9">
        <v>143</v>
      </c>
      <c r="B145" s="10" t="str">
        <f>"49832023031415424332387"</f>
        <v>49832023031415424332387</v>
      </c>
      <c r="C145" s="10" t="s">
        <v>7</v>
      </c>
      <c r="D145" s="10" t="s">
        <v>153</v>
      </c>
      <c r="E145" s="10" t="s">
        <v>9</v>
      </c>
      <c r="F145" s="11"/>
    </row>
    <row r="146" customHeight="1" spans="1:6">
      <c r="A146" s="9">
        <v>144</v>
      </c>
      <c r="B146" s="10" t="str">
        <f>"49832023031120475614927"</f>
        <v>49832023031120475614927</v>
      </c>
      <c r="C146" s="10" t="s">
        <v>7</v>
      </c>
      <c r="D146" s="10" t="s">
        <v>154</v>
      </c>
      <c r="E146" s="10" t="s">
        <v>9</v>
      </c>
      <c r="F146" s="11"/>
    </row>
    <row r="147" customHeight="1" spans="1:6">
      <c r="A147" s="9">
        <v>145</v>
      </c>
      <c r="B147" s="10" t="str">
        <f>"49832023031417531433338"</f>
        <v>49832023031417531433338</v>
      </c>
      <c r="C147" s="10" t="s">
        <v>7</v>
      </c>
      <c r="D147" s="10" t="s">
        <v>155</v>
      </c>
      <c r="E147" s="10" t="s">
        <v>9</v>
      </c>
      <c r="F147" s="11"/>
    </row>
    <row r="148" customHeight="1" spans="1:6">
      <c r="A148" s="9">
        <v>146</v>
      </c>
      <c r="B148" s="10" t="str">
        <f>"49832023031417534333341"</f>
        <v>49832023031417534333341</v>
      </c>
      <c r="C148" s="10" t="s">
        <v>7</v>
      </c>
      <c r="D148" s="10" t="s">
        <v>156</v>
      </c>
      <c r="E148" s="10" t="s">
        <v>9</v>
      </c>
      <c r="F148" s="11"/>
    </row>
    <row r="149" customHeight="1" spans="1:6">
      <c r="A149" s="9">
        <v>147</v>
      </c>
      <c r="B149" s="10" t="str">
        <f>"49832023031419180733843"</f>
        <v>49832023031419180733843</v>
      </c>
      <c r="C149" s="10" t="s">
        <v>7</v>
      </c>
      <c r="D149" s="10" t="s">
        <v>157</v>
      </c>
      <c r="E149" s="10" t="s">
        <v>9</v>
      </c>
      <c r="F149" s="11"/>
    </row>
    <row r="150" customHeight="1" spans="1:6">
      <c r="A150" s="9">
        <v>148</v>
      </c>
      <c r="B150" s="10" t="str">
        <f>"49832023031320565827648"</f>
        <v>49832023031320565827648</v>
      </c>
      <c r="C150" s="10" t="s">
        <v>7</v>
      </c>
      <c r="D150" s="10" t="s">
        <v>158</v>
      </c>
      <c r="E150" s="10" t="s">
        <v>9</v>
      </c>
      <c r="F150" s="11"/>
    </row>
    <row r="151" customHeight="1" spans="1:6">
      <c r="A151" s="9">
        <v>149</v>
      </c>
      <c r="B151" s="10" t="str">
        <f>"49832023031412495431021"</f>
        <v>49832023031412495431021</v>
      </c>
      <c r="C151" s="10" t="s">
        <v>7</v>
      </c>
      <c r="D151" s="10" t="s">
        <v>159</v>
      </c>
      <c r="E151" s="10" t="s">
        <v>9</v>
      </c>
      <c r="F151" s="11"/>
    </row>
    <row r="152" customHeight="1" spans="1:6">
      <c r="A152" s="9">
        <v>150</v>
      </c>
      <c r="B152" s="10" t="str">
        <f>"49832023031021175511160"</f>
        <v>49832023031021175511160</v>
      </c>
      <c r="C152" s="10" t="s">
        <v>7</v>
      </c>
      <c r="D152" s="10" t="s">
        <v>160</v>
      </c>
      <c r="E152" s="10" t="s">
        <v>9</v>
      </c>
      <c r="F152" s="11"/>
    </row>
    <row r="153" customHeight="1" spans="1:6">
      <c r="A153" s="9">
        <v>151</v>
      </c>
      <c r="B153" s="10" t="str">
        <f>"49832023031413193731243"</f>
        <v>49832023031413193731243</v>
      </c>
      <c r="C153" s="10" t="s">
        <v>7</v>
      </c>
      <c r="D153" s="10" t="s">
        <v>161</v>
      </c>
      <c r="E153" s="10" t="s">
        <v>9</v>
      </c>
      <c r="F153" s="11"/>
    </row>
    <row r="154" customHeight="1" spans="1:6">
      <c r="A154" s="9">
        <v>152</v>
      </c>
      <c r="B154" s="10" t="str">
        <f>"49832023031417432733287"</f>
        <v>49832023031417432733287</v>
      </c>
      <c r="C154" s="10" t="s">
        <v>7</v>
      </c>
      <c r="D154" s="10" t="s">
        <v>162</v>
      </c>
      <c r="E154" s="10" t="s">
        <v>9</v>
      </c>
      <c r="F154" s="11"/>
    </row>
    <row r="155" customHeight="1" spans="1:6">
      <c r="A155" s="9">
        <v>153</v>
      </c>
      <c r="B155" s="10" t="str">
        <f>"49832023031421221434776"</f>
        <v>49832023031421221434776</v>
      </c>
      <c r="C155" s="10" t="s">
        <v>7</v>
      </c>
      <c r="D155" s="10" t="s">
        <v>163</v>
      </c>
      <c r="E155" s="10" t="s">
        <v>9</v>
      </c>
      <c r="F155" s="11"/>
    </row>
    <row r="156" customHeight="1" spans="1:6">
      <c r="A156" s="9">
        <v>154</v>
      </c>
      <c r="B156" s="10" t="str">
        <f>"49832023031420024734143"</f>
        <v>49832023031420024734143</v>
      </c>
      <c r="C156" s="10" t="s">
        <v>7</v>
      </c>
      <c r="D156" s="10" t="s">
        <v>164</v>
      </c>
      <c r="E156" s="10" t="s">
        <v>9</v>
      </c>
      <c r="F156" s="11"/>
    </row>
    <row r="157" customHeight="1" spans="1:6">
      <c r="A157" s="9">
        <v>155</v>
      </c>
      <c r="B157" s="10" t="str">
        <f>"49832023031421135634707"</f>
        <v>49832023031421135634707</v>
      </c>
      <c r="C157" s="10" t="s">
        <v>7</v>
      </c>
      <c r="D157" s="10" t="s">
        <v>165</v>
      </c>
      <c r="E157" s="10" t="s">
        <v>9</v>
      </c>
      <c r="F157" s="11"/>
    </row>
    <row r="158" customHeight="1" spans="1:6">
      <c r="A158" s="9">
        <v>156</v>
      </c>
      <c r="B158" s="10" t="str">
        <f>"49832023031417234933155"</f>
        <v>49832023031417234933155</v>
      </c>
      <c r="C158" s="10" t="s">
        <v>7</v>
      </c>
      <c r="D158" s="10" t="s">
        <v>166</v>
      </c>
      <c r="E158" s="10" t="s">
        <v>9</v>
      </c>
      <c r="F158" s="11"/>
    </row>
    <row r="159" customHeight="1" spans="1:6">
      <c r="A159" s="9">
        <v>157</v>
      </c>
      <c r="B159" s="10" t="str">
        <f>"4983202303092040095292"</f>
        <v>4983202303092040095292</v>
      </c>
      <c r="C159" s="10" t="s">
        <v>7</v>
      </c>
      <c r="D159" s="10" t="s">
        <v>167</v>
      </c>
      <c r="E159" s="10" t="s">
        <v>9</v>
      </c>
      <c r="F159" s="11"/>
    </row>
    <row r="160" customHeight="1" spans="1:6">
      <c r="A160" s="9">
        <v>158</v>
      </c>
      <c r="B160" s="10" t="str">
        <f>"4983202303091316284536"</f>
        <v>4983202303091316284536</v>
      </c>
      <c r="C160" s="10" t="s">
        <v>7</v>
      </c>
      <c r="D160" s="10" t="s">
        <v>168</v>
      </c>
      <c r="E160" s="10" t="s">
        <v>9</v>
      </c>
      <c r="F160" s="11"/>
    </row>
    <row r="161" customHeight="1" spans="1:6">
      <c r="A161" s="9">
        <v>159</v>
      </c>
      <c r="B161" s="10" t="str">
        <f>"49832023031222452920190"</f>
        <v>49832023031222452920190</v>
      </c>
      <c r="C161" s="10" t="s">
        <v>7</v>
      </c>
      <c r="D161" s="10" t="s">
        <v>169</v>
      </c>
      <c r="E161" s="10" t="s">
        <v>9</v>
      </c>
      <c r="F161" s="11"/>
    </row>
    <row r="162" customHeight="1" spans="1:6">
      <c r="A162" s="9">
        <v>160</v>
      </c>
      <c r="B162" s="10" t="str">
        <f>"49832023031500225235634"</f>
        <v>49832023031500225235634</v>
      </c>
      <c r="C162" s="10" t="s">
        <v>7</v>
      </c>
      <c r="D162" s="10" t="s">
        <v>170</v>
      </c>
      <c r="E162" s="10" t="s">
        <v>9</v>
      </c>
      <c r="F162" s="11"/>
    </row>
    <row r="163" customHeight="1" spans="1:6">
      <c r="A163" s="9">
        <v>161</v>
      </c>
      <c r="B163" s="10" t="str">
        <f>"49832023031416270732761"</f>
        <v>49832023031416270732761</v>
      </c>
      <c r="C163" s="10" t="s">
        <v>7</v>
      </c>
      <c r="D163" s="10" t="s">
        <v>171</v>
      </c>
      <c r="E163" s="10" t="s">
        <v>9</v>
      </c>
      <c r="F163" s="11"/>
    </row>
    <row r="164" customHeight="1" spans="1:6">
      <c r="A164" s="9">
        <v>162</v>
      </c>
      <c r="B164" s="10" t="str">
        <f>"49832023031421353834873"</f>
        <v>49832023031421353834873</v>
      </c>
      <c r="C164" s="10" t="s">
        <v>7</v>
      </c>
      <c r="D164" s="10" t="s">
        <v>172</v>
      </c>
      <c r="E164" s="10" t="s">
        <v>9</v>
      </c>
      <c r="F164" s="11"/>
    </row>
    <row r="165" customHeight="1" spans="1:6">
      <c r="A165" s="9">
        <v>163</v>
      </c>
      <c r="B165" s="10" t="str">
        <f>"49832023031508461436039"</f>
        <v>49832023031508461436039</v>
      </c>
      <c r="C165" s="10" t="s">
        <v>7</v>
      </c>
      <c r="D165" s="10" t="s">
        <v>173</v>
      </c>
      <c r="E165" s="10" t="s">
        <v>9</v>
      </c>
      <c r="F165" s="11"/>
    </row>
    <row r="166" customHeight="1" spans="1:6">
      <c r="A166" s="9">
        <v>164</v>
      </c>
      <c r="B166" s="10" t="str">
        <f>"49832023031423050535434"</f>
        <v>49832023031423050535434</v>
      </c>
      <c r="C166" s="10" t="s">
        <v>7</v>
      </c>
      <c r="D166" s="10" t="s">
        <v>174</v>
      </c>
      <c r="E166" s="10" t="s">
        <v>9</v>
      </c>
      <c r="F166" s="11"/>
    </row>
    <row r="167" customHeight="1" spans="1:6">
      <c r="A167" s="9">
        <v>165</v>
      </c>
      <c r="B167" s="10" t="str">
        <f>"49832023031423074635450"</f>
        <v>49832023031423074635450</v>
      </c>
      <c r="C167" s="10" t="s">
        <v>7</v>
      </c>
      <c r="D167" s="10" t="s">
        <v>175</v>
      </c>
      <c r="E167" s="10" t="s">
        <v>9</v>
      </c>
      <c r="F167" s="11"/>
    </row>
    <row r="168" customHeight="1" spans="1:6">
      <c r="A168" s="9">
        <v>166</v>
      </c>
      <c r="B168" s="10" t="str">
        <f>"49832023031510181636752"</f>
        <v>49832023031510181636752</v>
      </c>
      <c r="C168" s="10" t="s">
        <v>7</v>
      </c>
      <c r="D168" s="10" t="s">
        <v>176</v>
      </c>
      <c r="E168" s="10" t="s">
        <v>9</v>
      </c>
      <c r="F168" s="11"/>
    </row>
    <row r="169" customHeight="1" spans="1:6">
      <c r="A169" s="9">
        <v>167</v>
      </c>
      <c r="B169" s="10" t="str">
        <f>"49832023031419210033861"</f>
        <v>49832023031419210033861</v>
      </c>
      <c r="C169" s="10" t="s">
        <v>7</v>
      </c>
      <c r="D169" s="10" t="s">
        <v>177</v>
      </c>
      <c r="E169" s="10" t="s">
        <v>9</v>
      </c>
      <c r="F169" s="11"/>
    </row>
    <row r="170" customHeight="1" spans="1:6">
      <c r="A170" s="9">
        <v>168</v>
      </c>
      <c r="B170" s="10" t="str">
        <f>"49832023031511321537322"</f>
        <v>49832023031511321537322</v>
      </c>
      <c r="C170" s="10" t="s">
        <v>7</v>
      </c>
      <c r="D170" s="10" t="s">
        <v>178</v>
      </c>
      <c r="E170" s="10" t="s">
        <v>9</v>
      </c>
      <c r="F170" s="11"/>
    </row>
    <row r="171" customHeight="1" spans="1:6">
      <c r="A171" s="9">
        <v>169</v>
      </c>
      <c r="B171" s="10" t="str">
        <f>"49832023031511330937328"</f>
        <v>49832023031511330937328</v>
      </c>
      <c r="C171" s="10" t="s">
        <v>7</v>
      </c>
      <c r="D171" s="10" t="s">
        <v>179</v>
      </c>
      <c r="E171" s="10" t="s">
        <v>9</v>
      </c>
      <c r="F171" s="11"/>
    </row>
    <row r="172" customHeight="1" spans="1:6">
      <c r="A172" s="9">
        <v>170</v>
      </c>
      <c r="B172" s="10" t="str">
        <f>"4983202303092220575474"</f>
        <v>4983202303092220575474</v>
      </c>
      <c r="C172" s="10" t="s">
        <v>7</v>
      </c>
      <c r="D172" s="10" t="s">
        <v>180</v>
      </c>
      <c r="E172" s="10" t="s">
        <v>9</v>
      </c>
      <c r="F172" s="11"/>
    </row>
    <row r="173" customHeight="1" spans="1:6">
      <c r="A173" s="9">
        <v>171</v>
      </c>
      <c r="B173" s="10" t="str">
        <f>"4983202303090900484004"</f>
        <v>4983202303090900484004</v>
      </c>
      <c r="C173" s="10" t="s">
        <v>181</v>
      </c>
      <c r="D173" s="10" t="s">
        <v>182</v>
      </c>
      <c r="E173" s="10" t="s">
        <v>9</v>
      </c>
      <c r="F173" s="11"/>
    </row>
    <row r="174" customHeight="1" spans="1:6">
      <c r="A174" s="9">
        <v>172</v>
      </c>
      <c r="B174" s="10" t="str">
        <f>"4983202303090908004028"</f>
        <v>4983202303090908004028</v>
      </c>
      <c r="C174" s="10" t="s">
        <v>181</v>
      </c>
      <c r="D174" s="10" t="s">
        <v>183</v>
      </c>
      <c r="E174" s="10" t="s">
        <v>9</v>
      </c>
      <c r="F174" s="11"/>
    </row>
    <row r="175" customHeight="1" spans="1:6">
      <c r="A175" s="9">
        <v>173</v>
      </c>
      <c r="B175" s="10" t="str">
        <f>"4983202303090910294035"</f>
        <v>4983202303090910294035</v>
      </c>
      <c r="C175" s="10" t="s">
        <v>181</v>
      </c>
      <c r="D175" s="10" t="s">
        <v>184</v>
      </c>
      <c r="E175" s="10" t="s">
        <v>9</v>
      </c>
      <c r="F175" s="11"/>
    </row>
    <row r="176" customHeight="1" spans="1:6">
      <c r="A176" s="9">
        <v>174</v>
      </c>
      <c r="B176" s="10" t="str">
        <f>"4983202303090916334045"</f>
        <v>4983202303090916334045</v>
      </c>
      <c r="C176" s="10" t="s">
        <v>181</v>
      </c>
      <c r="D176" s="10" t="s">
        <v>185</v>
      </c>
      <c r="E176" s="10" t="s">
        <v>9</v>
      </c>
      <c r="F176" s="11"/>
    </row>
    <row r="177" customHeight="1" spans="1:6">
      <c r="A177" s="9">
        <v>175</v>
      </c>
      <c r="B177" s="10" t="str">
        <f>"4983202303090923464066"</f>
        <v>4983202303090923464066</v>
      </c>
      <c r="C177" s="10" t="s">
        <v>181</v>
      </c>
      <c r="D177" s="10" t="s">
        <v>186</v>
      </c>
      <c r="E177" s="10" t="s">
        <v>9</v>
      </c>
      <c r="F177" s="11"/>
    </row>
    <row r="178" customHeight="1" spans="1:6">
      <c r="A178" s="9">
        <v>176</v>
      </c>
      <c r="B178" s="10" t="str">
        <f>"4983202303090907274026"</f>
        <v>4983202303090907274026</v>
      </c>
      <c r="C178" s="10" t="s">
        <v>181</v>
      </c>
      <c r="D178" s="10" t="s">
        <v>187</v>
      </c>
      <c r="E178" s="10" t="s">
        <v>9</v>
      </c>
      <c r="F178" s="11"/>
    </row>
    <row r="179" customHeight="1" spans="1:6">
      <c r="A179" s="9">
        <v>177</v>
      </c>
      <c r="B179" s="10" t="str">
        <f>"4983202303090945594125"</f>
        <v>4983202303090945594125</v>
      </c>
      <c r="C179" s="10" t="s">
        <v>181</v>
      </c>
      <c r="D179" s="10" t="s">
        <v>188</v>
      </c>
      <c r="E179" s="10" t="s">
        <v>9</v>
      </c>
      <c r="F179" s="11"/>
    </row>
    <row r="180" customHeight="1" spans="1:6">
      <c r="A180" s="9">
        <v>178</v>
      </c>
      <c r="B180" s="10" t="str">
        <f>"4983202303091039254240"</f>
        <v>4983202303091039254240</v>
      </c>
      <c r="C180" s="10" t="s">
        <v>181</v>
      </c>
      <c r="D180" s="10" t="s">
        <v>189</v>
      </c>
      <c r="E180" s="10" t="s">
        <v>9</v>
      </c>
      <c r="F180" s="11"/>
    </row>
    <row r="181" customHeight="1" spans="1:6">
      <c r="A181" s="9">
        <v>179</v>
      </c>
      <c r="B181" s="10" t="str">
        <f>"4983202303090959404154"</f>
        <v>4983202303090959404154</v>
      </c>
      <c r="C181" s="10" t="s">
        <v>181</v>
      </c>
      <c r="D181" s="10" t="s">
        <v>190</v>
      </c>
      <c r="E181" s="10" t="s">
        <v>9</v>
      </c>
      <c r="F181" s="11"/>
    </row>
    <row r="182" customHeight="1" spans="1:6">
      <c r="A182" s="9">
        <v>180</v>
      </c>
      <c r="B182" s="10" t="str">
        <f>"4983202303091008224174"</f>
        <v>4983202303091008224174</v>
      </c>
      <c r="C182" s="10" t="s">
        <v>181</v>
      </c>
      <c r="D182" s="10" t="s">
        <v>191</v>
      </c>
      <c r="E182" s="10" t="s">
        <v>9</v>
      </c>
      <c r="F182" s="11"/>
    </row>
    <row r="183" customHeight="1" spans="1:6">
      <c r="A183" s="9">
        <v>181</v>
      </c>
      <c r="B183" s="10" t="str">
        <f>"4983202303090958304151"</f>
        <v>4983202303090958304151</v>
      </c>
      <c r="C183" s="10" t="s">
        <v>181</v>
      </c>
      <c r="D183" s="10" t="s">
        <v>192</v>
      </c>
      <c r="E183" s="10" t="s">
        <v>9</v>
      </c>
      <c r="F183" s="11"/>
    </row>
    <row r="184" customHeight="1" spans="1:6">
      <c r="A184" s="9">
        <v>182</v>
      </c>
      <c r="B184" s="10" t="str">
        <f>"4983202303090916344046"</f>
        <v>4983202303090916344046</v>
      </c>
      <c r="C184" s="10" t="s">
        <v>181</v>
      </c>
      <c r="D184" s="10" t="s">
        <v>193</v>
      </c>
      <c r="E184" s="10" t="s">
        <v>9</v>
      </c>
      <c r="F184" s="11"/>
    </row>
    <row r="185" customHeight="1" spans="1:6">
      <c r="A185" s="9">
        <v>183</v>
      </c>
      <c r="B185" s="10" t="str">
        <f>"4983202303090959064152"</f>
        <v>4983202303090959064152</v>
      </c>
      <c r="C185" s="10" t="s">
        <v>181</v>
      </c>
      <c r="D185" s="10" t="s">
        <v>194</v>
      </c>
      <c r="E185" s="10" t="s">
        <v>9</v>
      </c>
      <c r="F185" s="11"/>
    </row>
    <row r="186" customHeight="1" spans="1:6">
      <c r="A186" s="9">
        <v>184</v>
      </c>
      <c r="B186" s="10" t="str">
        <f>"4983202303091104534291"</f>
        <v>4983202303091104534291</v>
      </c>
      <c r="C186" s="10" t="s">
        <v>181</v>
      </c>
      <c r="D186" s="10" t="s">
        <v>195</v>
      </c>
      <c r="E186" s="10" t="s">
        <v>9</v>
      </c>
      <c r="F186" s="11"/>
    </row>
    <row r="187" customHeight="1" spans="1:6">
      <c r="A187" s="9">
        <v>185</v>
      </c>
      <c r="B187" s="10" t="str">
        <f>"4983202303091204074382"</f>
        <v>4983202303091204074382</v>
      </c>
      <c r="C187" s="10" t="s">
        <v>181</v>
      </c>
      <c r="D187" s="10" t="s">
        <v>196</v>
      </c>
      <c r="E187" s="10" t="s">
        <v>9</v>
      </c>
      <c r="F187" s="11"/>
    </row>
    <row r="188" customHeight="1" spans="1:6">
      <c r="A188" s="9">
        <v>186</v>
      </c>
      <c r="B188" s="10" t="str">
        <f>"4983202303091112004305"</f>
        <v>4983202303091112004305</v>
      </c>
      <c r="C188" s="10" t="s">
        <v>181</v>
      </c>
      <c r="D188" s="10" t="s">
        <v>197</v>
      </c>
      <c r="E188" s="10" t="s">
        <v>9</v>
      </c>
      <c r="F188" s="11"/>
    </row>
    <row r="189" customHeight="1" spans="1:6">
      <c r="A189" s="9">
        <v>187</v>
      </c>
      <c r="B189" s="10" t="str">
        <f>"4983202303091226084421"</f>
        <v>4983202303091226084421</v>
      </c>
      <c r="C189" s="10" t="s">
        <v>181</v>
      </c>
      <c r="D189" s="10" t="s">
        <v>198</v>
      </c>
      <c r="E189" s="10" t="s">
        <v>9</v>
      </c>
      <c r="F189" s="11"/>
    </row>
    <row r="190" customHeight="1" spans="1:6">
      <c r="A190" s="9">
        <v>188</v>
      </c>
      <c r="B190" s="10" t="str">
        <f>"4983202303091133164335"</f>
        <v>4983202303091133164335</v>
      </c>
      <c r="C190" s="10" t="s">
        <v>181</v>
      </c>
      <c r="D190" s="10" t="s">
        <v>199</v>
      </c>
      <c r="E190" s="10" t="s">
        <v>9</v>
      </c>
      <c r="F190" s="11"/>
    </row>
    <row r="191" customHeight="1" spans="1:6">
      <c r="A191" s="9">
        <v>189</v>
      </c>
      <c r="B191" s="10" t="str">
        <f>"4983202303091228434430"</f>
        <v>4983202303091228434430</v>
      </c>
      <c r="C191" s="10" t="s">
        <v>181</v>
      </c>
      <c r="D191" s="10" t="s">
        <v>200</v>
      </c>
      <c r="E191" s="10" t="s">
        <v>9</v>
      </c>
      <c r="F191" s="11"/>
    </row>
    <row r="192" customHeight="1" spans="1:6">
      <c r="A192" s="9">
        <v>190</v>
      </c>
      <c r="B192" s="10" t="str">
        <f>"4983202303091225214418"</f>
        <v>4983202303091225214418</v>
      </c>
      <c r="C192" s="10" t="s">
        <v>181</v>
      </c>
      <c r="D192" s="10" t="s">
        <v>201</v>
      </c>
      <c r="E192" s="10" t="s">
        <v>9</v>
      </c>
      <c r="F192" s="11"/>
    </row>
    <row r="193" customHeight="1" spans="1:6">
      <c r="A193" s="9">
        <v>191</v>
      </c>
      <c r="B193" s="10" t="str">
        <f>"4983202303091135064340"</f>
        <v>4983202303091135064340</v>
      </c>
      <c r="C193" s="10" t="s">
        <v>181</v>
      </c>
      <c r="D193" s="10" t="s">
        <v>202</v>
      </c>
      <c r="E193" s="10" t="s">
        <v>9</v>
      </c>
      <c r="F193" s="11"/>
    </row>
    <row r="194" customHeight="1" spans="1:6">
      <c r="A194" s="9">
        <v>192</v>
      </c>
      <c r="B194" s="10" t="str">
        <f>"4983202303091251024484"</f>
        <v>4983202303091251024484</v>
      </c>
      <c r="C194" s="10" t="s">
        <v>181</v>
      </c>
      <c r="D194" s="10" t="s">
        <v>203</v>
      </c>
      <c r="E194" s="10" t="s">
        <v>9</v>
      </c>
      <c r="F194" s="11"/>
    </row>
    <row r="195" customHeight="1" spans="1:6">
      <c r="A195" s="9">
        <v>193</v>
      </c>
      <c r="B195" s="10" t="str">
        <f>"4983202303091255144494"</f>
        <v>4983202303091255144494</v>
      </c>
      <c r="C195" s="10" t="s">
        <v>181</v>
      </c>
      <c r="D195" s="10" t="s">
        <v>204</v>
      </c>
      <c r="E195" s="10" t="s">
        <v>9</v>
      </c>
      <c r="F195" s="11"/>
    </row>
    <row r="196" customHeight="1" spans="1:6">
      <c r="A196" s="9">
        <v>194</v>
      </c>
      <c r="B196" s="10" t="str">
        <f>"4983202303091039554243"</f>
        <v>4983202303091039554243</v>
      </c>
      <c r="C196" s="10" t="s">
        <v>181</v>
      </c>
      <c r="D196" s="10" t="s">
        <v>205</v>
      </c>
      <c r="E196" s="10" t="s">
        <v>9</v>
      </c>
      <c r="F196" s="11"/>
    </row>
    <row r="197" customHeight="1" spans="1:6">
      <c r="A197" s="9">
        <v>195</v>
      </c>
      <c r="B197" s="10" t="str">
        <f>"4983202303091253004490"</f>
        <v>4983202303091253004490</v>
      </c>
      <c r="C197" s="10" t="s">
        <v>181</v>
      </c>
      <c r="D197" s="10" t="s">
        <v>206</v>
      </c>
      <c r="E197" s="10" t="s">
        <v>9</v>
      </c>
      <c r="F197" s="11"/>
    </row>
    <row r="198" customHeight="1" spans="1:6">
      <c r="A198" s="9">
        <v>196</v>
      </c>
      <c r="B198" s="10" t="str">
        <f>"4983202303091302444507"</f>
        <v>4983202303091302444507</v>
      </c>
      <c r="C198" s="10" t="s">
        <v>181</v>
      </c>
      <c r="D198" s="10" t="s">
        <v>207</v>
      </c>
      <c r="E198" s="10" t="s">
        <v>9</v>
      </c>
      <c r="F198" s="11"/>
    </row>
    <row r="199" customHeight="1" spans="1:6">
      <c r="A199" s="9">
        <v>197</v>
      </c>
      <c r="B199" s="10" t="str">
        <f>"4983202303091157494371"</f>
        <v>4983202303091157494371</v>
      </c>
      <c r="C199" s="10" t="s">
        <v>181</v>
      </c>
      <c r="D199" s="10" t="s">
        <v>208</v>
      </c>
      <c r="E199" s="10" t="s">
        <v>9</v>
      </c>
      <c r="F199" s="11"/>
    </row>
    <row r="200" customHeight="1" spans="1:6">
      <c r="A200" s="9">
        <v>198</v>
      </c>
      <c r="B200" s="10" t="str">
        <f>"4983202303090951584136"</f>
        <v>4983202303090951584136</v>
      </c>
      <c r="C200" s="10" t="s">
        <v>181</v>
      </c>
      <c r="D200" s="10" t="s">
        <v>209</v>
      </c>
      <c r="E200" s="10" t="s">
        <v>9</v>
      </c>
      <c r="F200" s="11"/>
    </row>
    <row r="201" customHeight="1" spans="1:6">
      <c r="A201" s="9">
        <v>199</v>
      </c>
      <c r="B201" s="10" t="str">
        <f>"4983202303091250214479"</f>
        <v>4983202303091250214479</v>
      </c>
      <c r="C201" s="10" t="s">
        <v>181</v>
      </c>
      <c r="D201" s="10" t="s">
        <v>210</v>
      </c>
      <c r="E201" s="10" t="s">
        <v>9</v>
      </c>
      <c r="F201" s="11"/>
    </row>
    <row r="202" customHeight="1" spans="1:6">
      <c r="A202" s="9">
        <v>200</v>
      </c>
      <c r="B202" s="10" t="str">
        <f>"4983202303090945404123"</f>
        <v>4983202303090945404123</v>
      </c>
      <c r="C202" s="10" t="s">
        <v>181</v>
      </c>
      <c r="D202" s="10" t="s">
        <v>211</v>
      </c>
      <c r="E202" s="10" t="s">
        <v>9</v>
      </c>
      <c r="F202" s="11"/>
    </row>
    <row r="203" customHeight="1" spans="1:6">
      <c r="A203" s="9">
        <v>201</v>
      </c>
      <c r="B203" s="10" t="str">
        <f>"4983202303091021164205"</f>
        <v>4983202303091021164205</v>
      </c>
      <c r="C203" s="10" t="s">
        <v>181</v>
      </c>
      <c r="D203" s="10" t="s">
        <v>212</v>
      </c>
      <c r="E203" s="10" t="s">
        <v>9</v>
      </c>
      <c r="F203" s="11"/>
    </row>
    <row r="204" customHeight="1" spans="1:6">
      <c r="A204" s="9">
        <v>202</v>
      </c>
      <c r="B204" s="10" t="str">
        <f>"4983202303091324144544"</f>
        <v>4983202303091324144544</v>
      </c>
      <c r="C204" s="10" t="s">
        <v>181</v>
      </c>
      <c r="D204" s="10" t="s">
        <v>213</v>
      </c>
      <c r="E204" s="10" t="s">
        <v>9</v>
      </c>
      <c r="F204" s="11"/>
    </row>
    <row r="205" customHeight="1" spans="1:6">
      <c r="A205" s="9">
        <v>203</v>
      </c>
      <c r="B205" s="10" t="str">
        <f>"4983202303091316154534"</f>
        <v>4983202303091316154534</v>
      </c>
      <c r="C205" s="10" t="s">
        <v>181</v>
      </c>
      <c r="D205" s="10" t="s">
        <v>214</v>
      </c>
      <c r="E205" s="10" t="s">
        <v>9</v>
      </c>
      <c r="F205" s="11"/>
    </row>
    <row r="206" customHeight="1" spans="1:6">
      <c r="A206" s="9">
        <v>204</v>
      </c>
      <c r="B206" s="10" t="str">
        <f>"4983202303091435114653"</f>
        <v>4983202303091435114653</v>
      </c>
      <c r="C206" s="10" t="s">
        <v>181</v>
      </c>
      <c r="D206" s="10" t="s">
        <v>215</v>
      </c>
      <c r="E206" s="10" t="s">
        <v>9</v>
      </c>
      <c r="F206" s="11"/>
    </row>
    <row r="207" customHeight="1" spans="1:6">
      <c r="A207" s="9">
        <v>205</v>
      </c>
      <c r="B207" s="10" t="str">
        <f>"4983202303091429474641"</f>
        <v>4983202303091429474641</v>
      </c>
      <c r="C207" s="10" t="s">
        <v>181</v>
      </c>
      <c r="D207" s="10" t="s">
        <v>216</v>
      </c>
      <c r="E207" s="10" t="s">
        <v>70</v>
      </c>
      <c r="F207" s="11"/>
    </row>
    <row r="208" customHeight="1" spans="1:6">
      <c r="A208" s="9">
        <v>206</v>
      </c>
      <c r="B208" s="10" t="str">
        <f>"4983202303091445124676"</f>
        <v>4983202303091445124676</v>
      </c>
      <c r="C208" s="10" t="s">
        <v>181</v>
      </c>
      <c r="D208" s="10" t="s">
        <v>217</v>
      </c>
      <c r="E208" s="10" t="s">
        <v>9</v>
      </c>
      <c r="F208" s="11"/>
    </row>
    <row r="209" customHeight="1" spans="1:6">
      <c r="A209" s="9">
        <v>207</v>
      </c>
      <c r="B209" s="10" t="str">
        <f>"4983202303091521384756"</f>
        <v>4983202303091521384756</v>
      </c>
      <c r="C209" s="10" t="s">
        <v>181</v>
      </c>
      <c r="D209" s="10" t="s">
        <v>218</v>
      </c>
      <c r="E209" s="10" t="s">
        <v>9</v>
      </c>
      <c r="F209" s="11"/>
    </row>
    <row r="210" customHeight="1" spans="1:6">
      <c r="A210" s="9">
        <v>208</v>
      </c>
      <c r="B210" s="10" t="str">
        <f>"4983202303091508184733"</f>
        <v>4983202303091508184733</v>
      </c>
      <c r="C210" s="10" t="s">
        <v>181</v>
      </c>
      <c r="D210" s="10" t="s">
        <v>219</v>
      </c>
      <c r="E210" s="10" t="s">
        <v>9</v>
      </c>
      <c r="F210" s="11"/>
    </row>
    <row r="211" customHeight="1" spans="1:6">
      <c r="A211" s="9">
        <v>209</v>
      </c>
      <c r="B211" s="10" t="str">
        <f>"4983202303091158584373"</f>
        <v>4983202303091158584373</v>
      </c>
      <c r="C211" s="10" t="s">
        <v>181</v>
      </c>
      <c r="D211" s="10" t="s">
        <v>220</v>
      </c>
      <c r="E211" s="10" t="s">
        <v>9</v>
      </c>
      <c r="F211" s="11"/>
    </row>
    <row r="212" customHeight="1" spans="1:6">
      <c r="A212" s="9">
        <v>210</v>
      </c>
      <c r="B212" s="10" t="str">
        <f>"4983202303091243314466"</f>
        <v>4983202303091243314466</v>
      </c>
      <c r="C212" s="10" t="s">
        <v>181</v>
      </c>
      <c r="D212" s="10" t="s">
        <v>221</v>
      </c>
      <c r="E212" s="10" t="s">
        <v>9</v>
      </c>
      <c r="F212" s="11"/>
    </row>
    <row r="213" customHeight="1" spans="1:6">
      <c r="A213" s="9">
        <v>211</v>
      </c>
      <c r="B213" s="10" t="str">
        <f>"4983202303091529424770"</f>
        <v>4983202303091529424770</v>
      </c>
      <c r="C213" s="10" t="s">
        <v>181</v>
      </c>
      <c r="D213" s="10" t="s">
        <v>222</v>
      </c>
      <c r="E213" s="10" t="s">
        <v>9</v>
      </c>
      <c r="F213" s="11"/>
    </row>
    <row r="214" customHeight="1" spans="1:6">
      <c r="A214" s="9">
        <v>212</v>
      </c>
      <c r="B214" s="10" t="str">
        <f>"4983202303091546354799"</f>
        <v>4983202303091546354799</v>
      </c>
      <c r="C214" s="10" t="s">
        <v>181</v>
      </c>
      <c r="D214" s="10" t="s">
        <v>223</v>
      </c>
      <c r="E214" s="10" t="s">
        <v>9</v>
      </c>
      <c r="F214" s="11"/>
    </row>
    <row r="215" customHeight="1" spans="1:6">
      <c r="A215" s="9">
        <v>213</v>
      </c>
      <c r="B215" s="10" t="str">
        <f>"4983202303090943394115"</f>
        <v>4983202303090943394115</v>
      </c>
      <c r="C215" s="10" t="s">
        <v>181</v>
      </c>
      <c r="D215" s="10" t="s">
        <v>224</v>
      </c>
      <c r="E215" s="10" t="s">
        <v>70</v>
      </c>
      <c r="F215" s="11"/>
    </row>
    <row r="216" customHeight="1" spans="1:6">
      <c r="A216" s="9">
        <v>214</v>
      </c>
      <c r="B216" s="10" t="str">
        <f>"4983202303090959494155"</f>
        <v>4983202303090959494155</v>
      </c>
      <c r="C216" s="10" t="s">
        <v>181</v>
      </c>
      <c r="D216" s="10" t="s">
        <v>225</v>
      </c>
      <c r="E216" s="10" t="s">
        <v>9</v>
      </c>
      <c r="F216" s="11"/>
    </row>
    <row r="217" customHeight="1" spans="1:6">
      <c r="A217" s="9">
        <v>215</v>
      </c>
      <c r="B217" s="10" t="str">
        <f>"4983202303091544534796"</f>
        <v>4983202303091544534796</v>
      </c>
      <c r="C217" s="10" t="s">
        <v>181</v>
      </c>
      <c r="D217" s="10" t="s">
        <v>226</v>
      </c>
      <c r="E217" s="10" t="s">
        <v>9</v>
      </c>
      <c r="F217" s="11"/>
    </row>
    <row r="218" customHeight="1" spans="1:6">
      <c r="A218" s="9">
        <v>216</v>
      </c>
      <c r="B218" s="10" t="str">
        <f>"4983202303091615264853"</f>
        <v>4983202303091615264853</v>
      </c>
      <c r="C218" s="10" t="s">
        <v>181</v>
      </c>
      <c r="D218" s="10" t="s">
        <v>227</v>
      </c>
      <c r="E218" s="10" t="s">
        <v>9</v>
      </c>
      <c r="F218" s="11"/>
    </row>
    <row r="219" customHeight="1" spans="1:6">
      <c r="A219" s="9">
        <v>217</v>
      </c>
      <c r="B219" s="10" t="str">
        <f>"4983202303091727014993"</f>
        <v>4983202303091727014993</v>
      </c>
      <c r="C219" s="10" t="s">
        <v>181</v>
      </c>
      <c r="D219" s="10" t="s">
        <v>228</v>
      </c>
      <c r="E219" s="10" t="s">
        <v>9</v>
      </c>
      <c r="F219" s="11"/>
    </row>
    <row r="220" customHeight="1" spans="1:6">
      <c r="A220" s="9">
        <v>218</v>
      </c>
      <c r="B220" s="10" t="str">
        <f>"4983202303091314534531"</f>
        <v>4983202303091314534531</v>
      </c>
      <c r="C220" s="10" t="s">
        <v>181</v>
      </c>
      <c r="D220" s="10" t="s">
        <v>229</v>
      </c>
      <c r="E220" s="10" t="s">
        <v>9</v>
      </c>
      <c r="F220" s="11"/>
    </row>
    <row r="221" customHeight="1" spans="1:6">
      <c r="A221" s="9">
        <v>219</v>
      </c>
      <c r="B221" s="10" t="str">
        <f>"4983202303090903174012"</f>
        <v>4983202303090903174012</v>
      </c>
      <c r="C221" s="10" t="s">
        <v>181</v>
      </c>
      <c r="D221" s="10" t="s">
        <v>230</v>
      </c>
      <c r="E221" s="10" t="s">
        <v>9</v>
      </c>
      <c r="F221" s="11"/>
    </row>
    <row r="222" customHeight="1" spans="1:6">
      <c r="A222" s="9">
        <v>220</v>
      </c>
      <c r="B222" s="10" t="str">
        <f>"4983202303091825225062"</f>
        <v>4983202303091825225062</v>
      </c>
      <c r="C222" s="10" t="s">
        <v>181</v>
      </c>
      <c r="D222" s="10" t="s">
        <v>231</v>
      </c>
      <c r="E222" s="10" t="s">
        <v>9</v>
      </c>
      <c r="F222" s="11"/>
    </row>
    <row r="223" customHeight="1" spans="1:6">
      <c r="A223" s="9">
        <v>221</v>
      </c>
      <c r="B223" s="10" t="str">
        <f>"4983202303091227324427"</f>
        <v>4983202303091227324427</v>
      </c>
      <c r="C223" s="10" t="s">
        <v>181</v>
      </c>
      <c r="D223" s="10" t="s">
        <v>232</v>
      </c>
      <c r="E223" s="10" t="s">
        <v>9</v>
      </c>
      <c r="F223" s="11"/>
    </row>
    <row r="224" customHeight="1" spans="1:6">
      <c r="A224" s="9">
        <v>222</v>
      </c>
      <c r="B224" s="10" t="str">
        <f>"4983202303091823255058"</f>
        <v>4983202303091823255058</v>
      </c>
      <c r="C224" s="10" t="s">
        <v>181</v>
      </c>
      <c r="D224" s="10" t="s">
        <v>233</v>
      </c>
      <c r="E224" s="10" t="s">
        <v>9</v>
      </c>
      <c r="F224" s="11"/>
    </row>
    <row r="225" customHeight="1" spans="1:6">
      <c r="A225" s="9">
        <v>223</v>
      </c>
      <c r="B225" s="10" t="str">
        <f>"4983202303091008174173"</f>
        <v>4983202303091008174173</v>
      </c>
      <c r="C225" s="10" t="s">
        <v>181</v>
      </c>
      <c r="D225" s="10" t="s">
        <v>234</v>
      </c>
      <c r="E225" s="10" t="s">
        <v>70</v>
      </c>
      <c r="F225" s="11"/>
    </row>
    <row r="226" customHeight="1" spans="1:6">
      <c r="A226" s="9">
        <v>224</v>
      </c>
      <c r="B226" s="10" t="str">
        <f>"4983202303091914545134"</f>
        <v>4983202303091914545134</v>
      </c>
      <c r="C226" s="10" t="s">
        <v>181</v>
      </c>
      <c r="D226" s="10" t="s">
        <v>235</v>
      </c>
      <c r="E226" s="10" t="s">
        <v>9</v>
      </c>
      <c r="F226" s="11"/>
    </row>
    <row r="227" customHeight="1" spans="1:6">
      <c r="A227" s="9">
        <v>225</v>
      </c>
      <c r="B227" s="10" t="str">
        <f>"4983202303091517054749"</f>
        <v>4983202303091517054749</v>
      </c>
      <c r="C227" s="10" t="s">
        <v>181</v>
      </c>
      <c r="D227" s="10" t="s">
        <v>236</v>
      </c>
      <c r="E227" s="10" t="s">
        <v>9</v>
      </c>
      <c r="F227" s="11"/>
    </row>
    <row r="228" customHeight="1" spans="1:6">
      <c r="A228" s="9">
        <v>226</v>
      </c>
      <c r="B228" s="10" t="str">
        <f>"4983202303091835495079"</f>
        <v>4983202303091835495079</v>
      </c>
      <c r="C228" s="10" t="s">
        <v>181</v>
      </c>
      <c r="D228" s="10" t="s">
        <v>237</v>
      </c>
      <c r="E228" s="10" t="s">
        <v>9</v>
      </c>
      <c r="F228" s="11"/>
    </row>
    <row r="229" customHeight="1" spans="1:6">
      <c r="A229" s="9">
        <v>227</v>
      </c>
      <c r="B229" s="10" t="str">
        <f>"4983202303091939065169"</f>
        <v>4983202303091939065169</v>
      </c>
      <c r="C229" s="10" t="s">
        <v>181</v>
      </c>
      <c r="D229" s="10" t="s">
        <v>238</v>
      </c>
      <c r="E229" s="10" t="s">
        <v>9</v>
      </c>
      <c r="F229" s="11"/>
    </row>
    <row r="230" customHeight="1" spans="1:6">
      <c r="A230" s="9">
        <v>228</v>
      </c>
      <c r="B230" s="10" t="str">
        <f>"4983202303091908105123"</f>
        <v>4983202303091908105123</v>
      </c>
      <c r="C230" s="10" t="s">
        <v>181</v>
      </c>
      <c r="D230" s="10" t="s">
        <v>239</v>
      </c>
      <c r="E230" s="10" t="s">
        <v>9</v>
      </c>
      <c r="F230" s="11"/>
    </row>
    <row r="231" customHeight="1" spans="1:6">
      <c r="A231" s="9">
        <v>229</v>
      </c>
      <c r="B231" s="10" t="str">
        <f>"4983202303091937265164"</f>
        <v>4983202303091937265164</v>
      </c>
      <c r="C231" s="10" t="s">
        <v>181</v>
      </c>
      <c r="D231" s="10" t="s">
        <v>240</v>
      </c>
      <c r="E231" s="10" t="s">
        <v>9</v>
      </c>
      <c r="F231" s="11"/>
    </row>
    <row r="232" customHeight="1" spans="1:6">
      <c r="A232" s="9">
        <v>230</v>
      </c>
      <c r="B232" s="10" t="str">
        <f>"4983202303092002235219"</f>
        <v>4983202303092002235219</v>
      </c>
      <c r="C232" s="10" t="s">
        <v>181</v>
      </c>
      <c r="D232" s="10" t="s">
        <v>241</v>
      </c>
      <c r="E232" s="10" t="s">
        <v>9</v>
      </c>
      <c r="F232" s="11"/>
    </row>
    <row r="233" customHeight="1" spans="1:6">
      <c r="A233" s="9">
        <v>231</v>
      </c>
      <c r="B233" s="10" t="str">
        <f>"4983202303092003155221"</f>
        <v>4983202303092003155221</v>
      </c>
      <c r="C233" s="10" t="s">
        <v>181</v>
      </c>
      <c r="D233" s="10" t="s">
        <v>242</v>
      </c>
      <c r="E233" s="10" t="s">
        <v>9</v>
      </c>
      <c r="F233" s="11"/>
    </row>
    <row r="234" customHeight="1" spans="1:6">
      <c r="A234" s="9">
        <v>232</v>
      </c>
      <c r="B234" s="10" t="str">
        <f>"4983202303092003365222"</f>
        <v>4983202303092003365222</v>
      </c>
      <c r="C234" s="10" t="s">
        <v>181</v>
      </c>
      <c r="D234" s="10" t="s">
        <v>243</v>
      </c>
      <c r="E234" s="10" t="s">
        <v>9</v>
      </c>
      <c r="F234" s="11"/>
    </row>
    <row r="235" customHeight="1" spans="1:6">
      <c r="A235" s="9">
        <v>233</v>
      </c>
      <c r="B235" s="10" t="str">
        <f>"4983202303092016205248"</f>
        <v>4983202303092016205248</v>
      </c>
      <c r="C235" s="10" t="s">
        <v>181</v>
      </c>
      <c r="D235" s="10" t="s">
        <v>244</v>
      </c>
      <c r="E235" s="10" t="s">
        <v>9</v>
      </c>
      <c r="F235" s="11"/>
    </row>
    <row r="236" customHeight="1" spans="1:6">
      <c r="A236" s="9">
        <v>234</v>
      </c>
      <c r="B236" s="10" t="str">
        <f>"4983202303092013385238"</f>
        <v>4983202303092013385238</v>
      </c>
      <c r="C236" s="10" t="s">
        <v>181</v>
      </c>
      <c r="D236" s="10" t="s">
        <v>245</v>
      </c>
      <c r="E236" s="10" t="s">
        <v>9</v>
      </c>
      <c r="F236" s="11"/>
    </row>
    <row r="237" customHeight="1" spans="1:6">
      <c r="A237" s="9">
        <v>235</v>
      </c>
      <c r="B237" s="10" t="str">
        <f>"4983202303092024405265"</f>
        <v>4983202303092024405265</v>
      </c>
      <c r="C237" s="10" t="s">
        <v>181</v>
      </c>
      <c r="D237" s="10" t="s">
        <v>246</v>
      </c>
      <c r="E237" s="10" t="s">
        <v>9</v>
      </c>
      <c r="F237" s="11"/>
    </row>
    <row r="238" customHeight="1" spans="1:6">
      <c r="A238" s="9">
        <v>236</v>
      </c>
      <c r="B238" s="10" t="str">
        <f>"4983202303092009035233"</f>
        <v>4983202303092009035233</v>
      </c>
      <c r="C238" s="10" t="s">
        <v>181</v>
      </c>
      <c r="D238" s="10" t="s">
        <v>247</v>
      </c>
      <c r="E238" s="10" t="s">
        <v>9</v>
      </c>
      <c r="F238" s="11"/>
    </row>
    <row r="239" customHeight="1" spans="1:6">
      <c r="A239" s="9">
        <v>237</v>
      </c>
      <c r="B239" s="10" t="str">
        <f>"4983202303092038115289"</f>
        <v>4983202303092038115289</v>
      </c>
      <c r="C239" s="10" t="s">
        <v>181</v>
      </c>
      <c r="D239" s="10" t="s">
        <v>248</v>
      </c>
      <c r="E239" s="10" t="s">
        <v>9</v>
      </c>
      <c r="F239" s="11"/>
    </row>
    <row r="240" customHeight="1" spans="1:6">
      <c r="A240" s="9">
        <v>238</v>
      </c>
      <c r="B240" s="10" t="str">
        <f>"4983202303092031035277"</f>
        <v>4983202303092031035277</v>
      </c>
      <c r="C240" s="10" t="s">
        <v>181</v>
      </c>
      <c r="D240" s="10" t="s">
        <v>249</v>
      </c>
      <c r="E240" s="10" t="s">
        <v>9</v>
      </c>
      <c r="F240" s="11"/>
    </row>
    <row r="241" customHeight="1" spans="1:6">
      <c r="A241" s="9">
        <v>239</v>
      </c>
      <c r="B241" s="10" t="str">
        <f>"4983202303091213504395"</f>
        <v>4983202303091213504395</v>
      </c>
      <c r="C241" s="10" t="s">
        <v>181</v>
      </c>
      <c r="D241" s="10" t="s">
        <v>250</v>
      </c>
      <c r="E241" s="10" t="s">
        <v>9</v>
      </c>
      <c r="F241" s="11"/>
    </row>
    <row r="242" customHeight="1" spans="1:6">
      <c r="A242" s="9">
        <v>240</v>
      </c>
      <c r="B242" s="10" t="str">
        <f>"4983202303092109055349"</f>
        <v>4983202303092109055349</v>
      </c>
      <c r="C242" s="10" t="s">
        <v>181</v>
      </c>
      <c r="D242" s="10" t="s">
        <v>251</v>
      </c>
      <c r="E242" s="10" t="s">
        <v>9</v>
      </c>
      <c r="F242" s="11"/>
    </row>
    <row r="243" customHeight="1" spans="1:6">
      <c r="A243" s="9">
        <v>241</v>
      </c>
      <c r="B243" s="10" t="str">
        <f>"4983202303092055505323"</f>
        <v>4983202303092055505323</v>
      </c>
      <c r="C243" s="10" t="s">
        <v>181</v>
      </c>
      <c r="D243" s="10" t="s">
        <v>252</v>
      </c>
      <c r="E243" s="10" t="s">
        <v>9</v>
      </c>
      <c r="F243" s="11"/>
    </row>
    <row r="244" customHeight="1" spans="1:6">
      <c r="A244" s="9">
        <v>242</v>
      </c>
      <c r="B244" s="10" t="str">
        <f>"4983202303092122025380"</f>
        <v>4983202303092122025380</v>
      </c>
      <c r="C244" s="10" t="s">
        <v>181</v>
      </c>
      <c r="D244" s="10" t="s">
        <v>253</v>
      </c>
      <c r="E244" s="10" t="s">
        <v>9</v>
      </c>
      <c r="F244" s="11"/>
    </row>
    <row r="245" customHeight="1" spans="1:6">
      <c r="A245" s="9">
        <v>243</v>
      </c>
      <c r="B245" s="10" t="str">
        <f>"4983202303092115295360"</f>
        <v>4983202303092115295360</v>
      </c>
      <c r="C245" s="10" t="s">
        <v>181</v>
      </c>
      <c r="D245" s="10" t="s">
        <v>254</v>
      </c>
      <c r="E245" s="10" t="s">
        <v>9</v>
      </c>
      <c r="F245" s="11"/>
    </row>
    <row r="246" customHeight="1" spans="1:6">
      <c r="A246" s="9">
        <v>244</v>
      </c>
      <c r="B246" s="10" t="str">
        <f>"4983202303092150065422"</f>
        <v>4983202303092150065422</v>
      </c>
      <c r="C246" s="10" t="s">
        <v>181</v>
      </c>
      <c r="D246" s="10" t="s">
        <v>255</v>
      </c>
      <c r="E246" s="10" t="s">
        <v>9</v>
      </c>
      <c r="F246" s="11"/>
    </row>
    <row r="247" customHeight="1" spans="1:6">
      <c r="A247" s="9">
        <v>245</v>
      </c>
      <c r="B247" s="10" t="str">
        <f>"4983202303092148205415"</f>
        <v>4983202303092148205415</v>
      </c>
      <c r="C247" s="10" t="s">
        <v>181</v>
      </c>
      <c r="D247" s="10" t="s">
        <v>256</v>
      </c>
      <c r="E247" s="10" t="s">
        <v>9</v>
      </c>
      <c r="F247" s="11"/>
    </row>
    <row r="248" customHeight="1" spans="1:6">
      <c r="A248" s="9">
        <v>246</v>
      </c>
      <c r="B248" s="10" t="str">
        <f>"4983202303092150255423"</f>
        <v>4983202303092150255423</v>
      </c>
      <c r="C248" s="10" t="s">
        <v>181</v>
      </c>
      <c r="D248" s="10" t="s">
        <v>257</v>
      </c>
      <c r="E248" s="10" t="s">
        <v>9</v>
      </c>
      <c r="F248" s="11"/>
    </row>
    <row r="249" customHeight="1" spans="1:6">
      <c r="A249" s="9">
        <v>247</v>
      </c>
      <c r="B249" s="10" t="str">
        <f>"4983202303092118325366"</f>
        <v>4983202303092118325366</v>
      </c>
      <c r="C249" s="10" t="s">
        <v>181</v>
      </c>
      <c r="D249" s="10" t="s">
        <v>258</v>
      </c>
      <c r="E249" s="10" t="s">
        <v>9</v>
      </c>
      <c r="F249" s="11"/>
    </row>
    <row r="250" customHeight="1" spans="1:6">
      <c r="A250" s="9">
        <v>248</v>
      </c>
      <c r="B250" s="10" t="str">
        <f>"4983202303092144355408"</f>
        <v>4983202303092144355408</v>
      </c>
      <c r="C250" s="10" t="s">
        <v>181</v>
      </c>
      <c r="D250" s="10" t="s">
        <v>259</v>
      </c>
      <c r="E250" s="10" t="s">
        <v>9</v>
      </c>
      <c r="F250" s="11"/>
    </row>
    <row r="251" customHeight="1" spans="1:6">
      <c r="A251" s="9">
        <v>249</v>
      </c>
      <c r="B251" s="10" t="str">
        <f>"4983202303092155475431"</f>
        <v>4983202303092155475431</v>
      </c>
      <c r="C251" s="10" t="s">
        <v>181</v>
      </c>
      <c r="D251" s="10" t="s">
        <v>260</v>
      </c>
      <c r="E251" s="10" t="s">
        <v>9</v>
      </c>
      <c r="F251" s="11"/>
    </row>
    <row r="252" customHeight="1" spans="1:6">
      <c r="A252" s="9">
        <v>250</v>
      </c>
      <c r="B252" s="10" t="str">
        <f>"4983202303091746375022"</f>
        <v>4983202303091746375022</v>
      </c>
      <c r="C252" s="10" t="s">
        <v>181</v>
      </c>
      <c r="D252" s="10" t="s">
        <v>261</v>
      </c>
      <c r="E252" s="10" t="s">
        <v>9</v>
      </c>
      <c r="F252" s="11"/>
    </row>
    <row r="253" customHeight="1" spans="1:6">
      <c r="A253" s="9">
        <v>251</v>
      </c>
      <c r="B253" s="10" t="str">
        <f>"4983202303092218465471"</f>
        <v>4983202303092218465471</v>
      </c>
      <c r="C253" s="10" t="s">
        <v>181</v>
      </c>
      <c r="D253" s="10" t="s">
        <v>262</v>
      </c>
      <c r="E253" s="10" t="s">
        <v>9</v>
      </c>
      <c r="F253" s="11"/>
    </row>
    <row r="254" customHeight="1" spans="1:6">
      <c r="A254" s="9">
        <v>252</v>
      </c>
      <c r="B254" s="10" t="str">
        <f>"4983202303091832435077"</f>
        <v>4983202303091832435077</v>
      </c>
      <c r="C254" s="10" t="s">
        <v>181</v>
      </c>
      <c r="D254" s="10" t="s">
        <v>263</v>
      </c>
      <c r="E254" s="10" t="s">
        <v>9</v>
      </c>
      <c r="F254" s="11"/>
    </row>
    <row r="255" customHeight="1" spans="1:6">
      <c r="A255" s="9">
        <v>253</v>
      </c>
      <c r="B255" s="10" t="str">
        <f>"4983202303092220125473"</f>
        <v>4983202303092220125473</v>
      </c>
      <c r="C255" s="10" t="s">
        <v>181</v>
      </c>
      <c r="D255" s="10" t="s">
        <v>264</v>
      </c>
      <c r="E255" s="10" t="s">
        <v>9</v>
      </c>
      <c r="F255" s="11"/>
    </row>
    <row r="256" customHeight="1" spans="1:6">
      <c r="A256" s="9">
        <v>254</v>
      </c>
      <c r="B256" s="10" t="str">
        <f>"4983202303091243354467"</f>
        <v>4983202303091243354467</v>
      </c>
      <c r="C256" s="10" t="s">
        <v>181</v>
      </c>
      <c r="D256" s="10" t="s">
        <v>265</v>
      </c>
      <c r="E256" s="10" t="s">
        <v>9</v>
      </c>
      <c r="F256" s="11"/>
    </row>
    <row r="257" customHeight="1" spans="1:6">
      <c r="A257" s="9">
        <v>255</v>
      </c>
      <c r="B257" s="10" t="str">
        <f>"4983202303091844455092"</f>
        <v>4983202303091844455092</v>
      </c>
      <c r="C257" s="10" t="s">
        <v>181</v>
      </c>
      <c r="D257" s="10" t="s">
        <v>266</v>
      </c>
      <c r="E257" s="10" t="s">
        <v>9</v>
      </c>
      <c r="F257" s="11"/>
    </row>
    <row r="258" customHeight="1" spans="1:6">
      <c r="A258" s="9">
        <v>256</v>
      </c>
      <c r="B258" s="10" t="str">
        <f>"4983202303091226074420"</f>
        <v>4983202303091226074420</v>
      </c>
      <c r="C258" s="10" t="s">
        <v>181</v>
      </c>
      <c r="D258" s="10" t="s">
        <v>267</v>
      </c>
      <c r="E258" s="10" t="s">
        <v>9</v>
      </c>
      <c r="F258" s="11"/>
    </row>
    <row r="259" customHeight="1" spans="1:6">
      <c r="A259" s="9">
        <v>257</v>
      </c>
      <c r="B259" s="10" t="str">
        <f>"4983202303092006425226"</f>
        <v>4983202303092006425226</v>
      </c>
      <c r="C259" s="10" t="s">
        <v>181</v>
      </c>
      <c r="D259" s="10" t="s">
        <v>268</v>
      </c>
      <c r="E259" s="10" t="s">
        <v>9</v>
      </c>
      <c r="F259" s="11"/>
    </row>
    <row r="260" customHeight="1" spans="1:6">
      <c r="A260" s="9">
        <v>258</v>
      </c>
      <c r="B260" s="10" t="str">
        <f>"4983202303092255545513"</f>
        <v>4983202303092255545513</v>
      </c>
      <c r="C260" s="10" t="s">
        <v>181</v>
      </c>
      <c r="D260" s="10" t="s">
        <v>269</v>
      </c>
      <c r="E260" s="10" t="s">
        <v>9</v>
      </c>
      <c r="F260" s="11"/>
    </row>
    <row r="261" customHeight="1" spans="1:6">
      <c r="A261" s="9">
        <v>259</v>
      </c>
      <c r="B261" s="10" t="str">
        <f>"4983202303091312484525"</f>
        <v>4983202303091312484525</v>
      </c>
      <c r="C261" s="10" t="s">
        <v>181</v>
      </c>
      <c r="D261" s="10" t="s">
        <v>270</v>
      </c>
      <c r="E261" s="10" t="s">
        <v>9</v>
      </c>
      <c r="F261" s="11"/>
    </row>
    <row r="262" customHeight="1" spans="1:6">
      <c r="A262" s="9">
        <v>260</v>
      </c>
      <c r="B262" s="10" t="str">
        <f>"4983202303092317325533"</f>
        <v>4983202303092317325533</v>
      </c>
      <c r="C262" s="10" t="s">
        <v>181</v>
      </c>
      <c r="D262" s="10" t="s">
        <v>271</v>
      </c>
      <c r="E262" s="10" t="s">
        <v>9</v>
      </c>
      <c r="F262" s="11"/>
    </row>
    <row r="263" customHeight="1" spans="1:6">
      <c r="A263" s="9">
        <v>261</v>
      </c>
      <c r="B263" s="10" t="str">
        <f>"4983202303092300205521"</f>
        <v>4983202303092300205521</v>
      </c>
      <c r="C263" s="10" t="s">
        <v>181</v>
      </c>
      <c r="D263" s="10" t="s">
        <v>272</v>
      </c>
      <c r="E263" s="10" t="s">
        <v>70</v>
      </c>
      <c r="F263" s="11"/>
    </row>
    <row r="264" customHeight="1" spans="1:6">
      <c r="A264" s="9">
        <v>262</v>
      </c>
      <c r="B264" s="10" t="str">
        <f>"4983202303092335545557"</f>
        <v>4983202303092335545557</v>
      </c>
      <c r="C264" s="10" t="s">
        <v>181</v>
      </c>
      <c r="D264" s="10" t="s">
        <v>273</v>
      </c>
      <c r="E264" s="10" t="s">
        <v>9</v>
      </c>
      <c r="F264" s="11"/>
    </row>
    <row r="265" customHeight="1" spans="1:6">
      <c r="A265" s="9">
        <v>263</v>
      </c>
      <c r="B265" s="10" t="str">
        <f>"4983202303091619214860"</f>
        <v>4983202303091619214860</v>
      </c>
      <c r="C265" s="10" t="s">
        <v>181</v>
      </c>
      <c r="D265" s="10" t="s">
        <v>274</v>
      </c>
      <c r="E265" s="10" t="s">
        <v>9</v>
      </c>
      <c r="F265" s="11"/>
    </row>
    <row r="266" customHeight="1" spans="1:6">
      <c r="A266" s="9">
        <v>264</v>
      </c>
      <c r="B266" s="10" t="str">
        <f>"4983202303100021045584"</f>
        <v>4983202303100021045584</v>
      </c>
      <c r="C266" s="10" t="s">
        <v>181</v>
      </c>
      <c r="D266" s="10" t="s">
        <v>275</v>
      </c>
      <c r="E266" s="10" t="s">
        <v>9</v>
      </c>
      <c r="F266" s="11"/>
    </row>
    <row r="267" customHeight="1" spans="1:6">
      <c r="A267" s="9">
        <v>265</v>
      </c>
      <c r="B267" s="10" t="str">
        <f>"4983202303092348145563"</f>
        <v>4983202303092348145563</v>
      </c>
      <c r="C267" s="10" t="s">
        <v>181</v>
      </c>
      <c r="D267" s="10" t="s">
        <v>276</v>
      </c>
      <c r="E267" s="10" t="s">
        <v>9</v>
      </c>
      <c r="F267" s="11"/>
    </row>
    <row r="268" customHeight="1" spans="1:6">
      <c r="A268" s="9">
        <v>266</v>
      </c>
      <c r="B268" s="10" t="str">
        <f>"4983202303100044485600"</f>
        <v>4983202303100044485600</v>
      </c>
      <c r="C268" s="10" t="s">
        <v>181</v>
      </c>
      <c r="D268" s="10" t="s">
        <v>277</v>
      </c>
      <c r="E268" s="10" t="s">
        <v>9</v>
      </c>
      <c r="F268" s="11"/>
    </row>
    <row r="269" customHeight="1" spans="1:6">
      <c r="A269" s="9">
        <v>267</v>
      </c>
      <c r="B269" s="10" t="str">
        <f>"4983202303091740565014"</f>
        <v>4983202303091740565014</v>
      </c>
      <c r="C269" s="10" t="s">
        <v>181</v>
      </c>
      <c r="D269" s="10" t="s">
        <v>278</v>
      </c>
      <c r="E269" s="10" t="s">
        <v>9</v>
      </c>
      <c r="F269" s="11"/>
    </row>
    <row r="270" customHeight="1" spans="1:6">
      <c r="A270" s="9">
        <v>268</v>
      </c>
      <c r="B270" s="10" t="str">
        <f>"4983202303091155044369"</f>
        <v>4983202303091155044369</v>
      </c>
      <c r="C270" s="10" t="s">
        <v>181</v>
      </c>
      <c r="D270" s="10" t="s">
        <v>279</v>
      </c>
      <c r="E270" s="10" t="s">
        <v>9</v>
      </c>
      <c r="F270" s="11"/>
    </row>
    <row r="271" customHeight="1" spans="1:6">
      <c r="A271" s="9">
        <v>269</v>
      </c>
      <c r="B271" s="10" t="str">
        <f>"4983202303100828465747"</f>
        <v>4983202303100828465747</v>
      </c>
      <c r="C271" s="10" t="s">
        <v>181</v>
      </c>
      <c r="D271" s="10" t="s">
        <v>280</v>
      </c>
      <c r="E271" s="10" t="s">
        <v>9</v>
      </c>
      <c r="F271" s="11"/>
    </row>
    <row r="272" customHeight="1" spans="1:6">
      <c r="A272" s="9">
        <v>270</v>
      </c>
      <c r="B272" s="10" t="str">
        <f>"4983202303091213304394"</f>
        <v>4983202303091213304394</v>
      </c>
      <c r="C272" s="10" t="s">
        <v>181</v>
      </c>
      <c r="D272" s="10" t="s">
        <v>281</v>
      </c>
      <c r="E272" s="10" t="s">
        <v>9</v>
      </c>
      <c r="F272" s="11"/>
    </row>
    <row r="273" customHeight="1" spans="1:7">
      <c r="A273" s="9">
        <v>271</v>
      </c>
      <c r="B273" s="10" t="str">
        <f>"4983202303100912446226"</f>
        <v>4983202303100912446226</v>
      </c>
      <c r="C273" s="10" t="s">
        <v>181</v>
      </c>
      <c r="D273" s="10" t="s">
        <v>282</v>
      </c>
      <c r="E273" s="10" t="s">
        <v>9</v>
      </c>
      <c r="F273" s="12" t="s">
        <v>283</v>
      </c>
      <c r="G273" s="6"/>
    </row>
    <row r="274" customHeight="1" spans="1:6">
      <c r="A274" s="9">
        <v>272</v>
      </c>
      <c r="B274" s="10" t="str">
        <f>"4983202303100919346336"</f>
        <v>4983202303100919346336</v>
      </c>
      <c r="C274" s="10" t="s">
        <v>181</v>
      </c>
      <c r="D274" s="10" t="s">
        <v>284</v>
      </c>
      <c r="E274" s="10" t="s">
        <v>9</v>
      </c>
      <c r="F274" s="11"/>
    </row>
    <row r="275" customHeight="1" spans="1:6">
      <c r="A275" s="9">
        <v>273</v>
      </c>
      <c r="B275" s="10" t="str">
        <f>"4983202303090905094018"</f>
        <v>4983202303090905094018</v>
      </c>
      <c r="C275" s="10" t="s">
        <v>181</v>
      </c>
      <c r="D275" s="10" t="s">
        <v>285</v>
      </c>
      <c r="E275" s="10" t="s">
        <v>9</v>
      </c>
      <c r="F275" s="11"/>
    </row>
    <row r="276" customHeight="1" spans="1:6">
      <c r="A276" s="9">
        <v>274</v>
      </c>
      <c r="B276" s="10" t="str">
        <f>"4983202303100927346457"</f>
        <v>4983202303100927346457</v>
      </c>
      <c r="C276" s="10" t="s">
        <v>181</v>
      </c>
      <c r="D276" s="10" t="s">
        <v>286</v>
      </c>
      <c r="E276" s="10" t="s">
        <v>9</v>
      </c>
      <c r="F276" s="11"/>
    </row>
    <row r="277" customHeight="1" spans="1:6">
      <c r="A277" s="9">
        <v>275</v>
      </c>
      <c r="B277" s="10" t="str">
        <f>"4983202303091217084401"</f>
        <v>4983202303091217084401</v>
      </c>
      <c r="C277" s="10" t="s">
        <v>181</v>
      </c>
      <c r="D277" s="10" t="s">
        <v>287</v>
      </c>
      <c r="E277" s="10" t="s">
        <v>9</v>
      </c>
      <c r="F277" s="11"/>
    </row>
    <row r="278" customHeight="1" spans="1:6">
      <c r="A278" s="9">
        <v>276</v>
      </c>
      <c r="B278" s="10" t="str">
        <f>"4983202303090949244129"</f>
        <v>4983202303090949244129</v>
      </c>
      <c r="C278" s="10" t="s">
        <v>181</v>
      </c>
      <c r="D278" s="10" t="s">
        <v>288</v>
      </c>
      <c r="E278" s="10" t="s">
        <v>9</v>
      </c>
      <c r="F278" s="11"/>
    </row>
    <row r="279" customHeight="1" spans="1:6">
      <c r="A279" s="9">
        <v>277</v>
      </c>
      <c r="B279" s="10" t="str">
        <f>"4983202303091237474450"</f>
        <v>4983202303091237474450</v>
      </c>
      <c r="C279" s="10" t="s">
        <v>181</v>
      </c>
      <c r="D279" s="10" t="s">
        <v>289</v>
      </c>
      <c r="E279" s="10" t="s">
        <v>9</v>
      </c>
      <c r="F279" s="11"/>
    </row>
    <row r="280" customHeight="1" spans="1:6">
      <c r="A280" s="9">
        <v>278</v>
      </c>
      <c r="B280" s="10" t="str">
        <f>"4983202303100933256567"</f>
        <v>4983202303100933256567</v>
      </c>
      <c r="C280" s="10" t="s">
        <v>181</v>
      </c>
      <c r="D280" s="10" t="s">
        <v>290</v>
      </c>
      <c r="E280" s="10" t="s">
        <v>9</v>
      </c>
      <c r="F280" s="11"/>
    </row>
    <row r="281" customHeight="1" spans="1:6">
      <c r="A281" s="9">
        <v>279</v>
      </c>
      <c r="B281" s="10" t="str">
        <f>"4983202303101001226977"</f>
        <v>4983202303101001226977</v>
      </c>
      <c r="C281" s="10" t="s">
        <v>181</v>
      </c>
      <c r="D281" s="10" t="s">
        <v>291</v>
      </c>
      <c r="E281" s="10" t="s">
        <v>9</v>
      </c>
      <c r="F281" s="11"/>
    </row>
    <row r="282" customHeight="1" spans="1:6">
      <c r="A282" s="9">
        <v>280</v>
      </c>
      <c r="B282" s="10" t="str">
        <f>"4983202303100954526891"</f>
        <v>4983202303100954526891</v>
      </c>
      <c r="C282" s="10" t="s">
        <v>181</v>
      </c>
      <c r="D282" s="10" t="s">
        <v>292</v>
      </c>
      <c r="E282" s="10" t="s">
        <v>9</v>
      </c>
      <c r="F282" s="11"/>
    </row>
    <row r="283" customHeight="1" spans="1:6">
      <c r="A283" s="9">
        <v>281</v>
      </c>
      <c r="B283" s="10" t="str">
        <f>"4983202303092108165346"</f>
        <v>4983202303092108165346</v>
      </c>
      <c r="C283" s="10" t="s">
        <v>181</v>
      </c>
      <c r="D283" s="10" t="s">
        <v>293</v>
      </c>
      <c r="E283" s="10" t="s">
        <v>9</v>
      </c>
      <c r="F283" s="11"/>
    </row>
    <row r="284" customHeight="1" spans="1:6">
      <c r="A284" s="9">
        <v>282</v>
      </c>
      <c r="B284" s="10" t="str">
        <f>"4983202303100911336207"</f>
        <v>4983202303100911336207</v>
      </c>
      <c r="C284" s="10" t="s">
        <v>181</v>
      </c>
      <c r="D284" s="10" t="s">
        <v>294</v>
      </c>
      <c r="E284" s="10" t="s">
        <v>9</v>
      </c>
      <c r="F284" s="11"/>
    </row>
    <row r="285" customHeight="1" spans="1:6">
      <c r="A285" s="9">
        <v>283</v>
      </c>
      <c r="B285" s="10" t="str">
        <f>"4983202303100935416601"</f>
        <v>4983202303100935416601</v>
      </c>
      <c r="C285" s="10" t="s">
        <v>181</v>
      </c>
      <c r="D285" s="10" t="s">
        <v>295</v>
      </c>
      <c r="E285" s="10" t="s">
        <v>9</v>
      </c>
      <c r="F285" s="11"/>
    </row>
    <row r="286" customHeight="1" spans="1:6">
      <c r="A286" s="9">
        <v>284</v>
      </c>
      <c r="B286" s="10" t="str">
        <f>"4983202303091250564481"</f>
        <v>4983202303091250564481</v>
      </c>
      <c r="C286" s="10" t="s">
        <v>181</v>
      </c>
      <c r="D286" s="10" t="s">
        <v>296</v>
      </c>
      <c r="E286" s="10" t="s">
        <v>9</v>
      </c>
      <c r="F286" s="11"/>
    </row>
    <row r="287" customHeight="1" spans="1:6">
      <c r="A287" s="9">
        <v>285</v>
      </c>
      <c r="B287" s="10" t="str">
        <f>"4983202303101016357180"</f>
        <v>4983202303101016357180</v>
      </c>
      <c r="C287" s="10" t="s">
        <v>181</v>
      </c>
      <c r="D287" s="10" t="s">
        <v>297</v>
      </c>
      <c r="E287" s="10" t="s">
        <v>9</v>
      </c>
      <c r="F287" s="11"/>
    </row>
    <row r="288" customHeight="1" spans="1:6">
      <c r="A288" s="9">
        <v>286</v>
      </c>
      <c r="B288" s="10" t="str">
        <f>"4983202303101009047071"</f>
        <v>4983202303101009047071</v>
      </c>
      <c r="C288" s="10" t="s">
        <v>181</v>
      </c>
      <c r="D288" s="10" t="s">
        <v>298</v>
      </c>
      <c r="E288" s="10" t="s">
        <v>9</v>
      </c>
      <c r="F288" s="11"/>
    </row>
    <row r="289" customHeight="1" spans="1:6">
      <c r="A289" s="9">
        <v>287</v>
      </c>
      <c r="B289" s="10" t="str">
        <f>"4983202303101017357186"</f>
        <v>4983202303101017357186</v>
      </c>
      <c r="C289" s="10" t="s">
        <v>181</v>
      </c>
      <c r="D289" s="10" t="s">
        <v>299</v>
      </c>
      <c r="E289" s="10" t="s">
        <v>9</v>
      </c>
      <c r="F289" s="11"/>
    </row>
    <row r="290" customHeight="1" spans="1:6">
      <c r="A290" s="9">
        <v>288</v>
      </c>
      <c r="B290" s="10" t="str">
        <f>"4983202303100952496858"</f>
        <v>4983202303100952496858</v>
      </c>
      <c r="C290" s="10" t="s">
        <v>181</v>
      </c>
      <c r="D290" s="10" t="s">
        <v>300</v>
      </c>
      <c r="E290" s="10" t="s">
        <v>9</v>
      </c>
      <c r="F290" s="11"/>
    </row>
    <row r="291" customHeight="1" spans="1:6">
      <c r="A291" s="9">
        <v>289</v>
      </c>
      <c r="B291" s="10" t="str">
        <f>"4983202303101044207512"</f>
        <v>4983202303101044207512</v>
      </c>
      <c r="C291" s="10" t="s">
        <v>181</v>
      </c>
      <c r="D291" s="10" t="s">
        <v>301</v>
      </c>
      <c r="E291" s="10" t="s">
        <v>9</v>
      </c>
      <c r="F291" s="11"/>
    </row>
    <row r="292" customHeight="1" spans="1:6">
      <c r="A292" s="9">
        <v>290</v>
      </c>
      <c r="B292" s="10" t="str">
        <f>"4983202303092033175282"</f>
        <v>4983202303092033175282</v>
      </c>
      <c r="C292" s="10" t="s">
        <v>181</v>
      </c>
      <c r="D292" s="10" t="s">
        <v>302</v>
      </c>
      <c r="E292" s="10" t="s">
        <v>9</v>
      </c>
      <c r="F292" s="11"/>
    </row>
    <row r="293" customHeight="1" spans="1:6">
      <c r="A293" s="9">
        <v>291</v>
      </c>
      <c r="B293" s="10" t="str">
        <f>"4983202303091318514538"</f>
        <v>4983202303091318514538</v>
      </c>
      <c r="C293" s="10" t="s">
        <v>181</v>
      </c>
      <c r="D293" s="10" t="s">
        <v>303</v>
      </c>
      <c r="E293" s="10" t="s">
        <v>9</v>
      </c>
      <c r="F293" s="11"/>
    </row>
    <row r="294" customHeight="1" spans="1:6">
      <c r="A294" s="9">
        <v>292</v>
      </c>
      <c r="B294" s="10" t="str">
        <f>"4983202303100956416923"</f>
        <v>4983202303100956416923</v>
      </c>
      <c r="C294" s="10" t="s">
        <v>181</v>
      </c>
      <c r="D294" s="10" t="s">
        <v>304</v>
      </c>
      <c r="E294" s="10" t="s">
        <v>9</v>
      </c>
      <c r="F294" s="11"/>
    </row>
    <row r="295" customHeight="1" spans="1:6">
      <c r="A295" s="9">
        <v>293</v>
      </c>
      <c r="B295" s="10" t="str">
        <f>"4983202303101103417713"</f>
        <v>4983202303101103417713</v>
      </c>
      <c r="C295" s="10" t="s">
        <v>181</v>
      </c>
      <c r="D295" s="10" t="s">
        <v>305</v>
      </c>
      <c r="E295" s="10" t="s">
        <v>9</v>
      </c>
      <c r="F295" s="11"/>
    </row>
    <row r="296" customHeight="1" spans="1:6">
      <c r="A296" s="9">
        <v>294</v>
      </c>
      <c r="B296" s="10" t="str">
        <f>"4983202303092321535538"</f>
        <v>4983202303092321535538</v>
      </c>
      <c r="C296" s="10" t="s">
        <v>181</v>
      </c>
      <c r="D296" s="10" t="s">
        <v>306</v>
      </c>
      <c r="E296" s="10" t="s">
        <v>9</v>
      </c>
      <c r="F296" s="11"/>
    </row>
    <row r="297" customHeight="1" spans="1:6">
      <c r="A297" s="9">
        <v>295</v>
      </c>
      <c r="B297" s="10" t="str">
        <f>"4983202303101050477572"</f>
        <v>4983202303101050477572</v>
      </c>
      <c r="C297" s="10" t="s">
        <v>181</v>
      </c>
      <c r="D297" s="10" t="s">
        <v>307</v>
      </c>
      <c r="E297" s="10" t="s">
        <v>9</v>
      </c>
      <c r="F297" s="11"/>
    </row>
    <row r="298" customHeight="1" spans="1:6">
      <c r="A298" s="9">
        <v>296</v>
      </c>
      <c r="B298" s="10" t="str">
        <f>"4983202303101135018023"</f>
        <v>4983202303101135018023</v>
      </c>
      <c r="C298" s="10" t="s">
        <v>181</v>
      </c>
      <c r="D298" s="10" t="s">
        <v>308</v>
      </c>
      <c r="E298" s="10" t="s">
        <v>9</v>
      </c>
      <c r="F298" s="11"/>
    </row>
    <row r="299" customHeight="1" spans="1:6">
      <c r="A299" s="9">
        <v>297</v>
      </c>
      <c r="B299" s="10" t="str">
        <f>"4983202303100925236423"</f>
        <v>4983202303100925236423</v>
      </c>
      <c r="C299" s="10" t="s">
        <v>181</v>
      </c>
      <c r="D299" s="10" t="s">
        <v>309</v>
      </c>
      <c r="E299" s="10" t="s">
        <v>9</v>
      </c>
      <c r="F299" s="11"/>
    </row>
    <row r="300" customHeight="1" spans="1:6">
      <c r="A300" s="9">
        <v>298</v>
      </c>
      <c r="B300" s="10" t="str">
        <f>"4983202303101233508439"</f>
        <v>4983202303101233508439</v>
      </c>
      <c r="C300" s="10" t="s">
        <v>181</v>
      </c>
      <c r="D300" s="10" t="s">
        <v>310</v>
      </c>
      <c r="E300" s="10" t="s">
        <v>9</v>
      </c>
      <c r="F300" s="11"/>
    </row>
    <row r="301" customHeight="1" spans="1:6">
      <c r="A301" s="9">
        <v>299</v>
      </c>
      <c r="B301" s="10" t="str">
        <f>"4983202303101220178327"</f>
        <v>4983202303101220178327</v>
      </c>
      <c r="C301" s="10" t="s">
        <v>181</v>
      </c>
      <c r="D301" s="10" t="s">
        <v>311</v>
      </c>
      <c r="E301" s="10" t="s">
        <v>9</v>
      </c>
      <c r="F301" s="11"/>
    </row>
    <row r="302" customHeight="1" spans="1:6">
      <c r="A302" s="9">
        <v>300</v>
      </c>
      <c r="B302" s="10" t="str">
        <f>"4983202303101255498603"</f>
        <v>4983202303101255498603</v>
      </c>
      <c r="C302" s="10" t="s">
        <v>181</v>
      </c>
      <c r="D302" s="10" t="s">
        <v>312</v>
      </c>
      <c r="E302" s="10" t="s">
        <v>9</v>
      </c>
      <c r="F302" s="11"/>
    </row>
    <row r="303" customHeight="1" spans="1:6">
      <c r="A303" s="9">
        <v>301</v>
      </c>
      <c r="B303" s="10" t="str">
        <f>"4983202303091045574253"</f>
        <v>4983202303091045574253</v>
      </c>
      <c r="C303" s="10" t="s">
        <v>181</v>
      </c>
      <c r="D303" s="10" t="s">
        <v>313</v>
      </c>
      <c r="E303" s="10" t="s">
        <v>9</v>
      </c>
      <c r="F303" s="11"/>
    </row>
    <row r="304" customHeight="1" spans="1:6">
      <c r="A304" s="9">
        <v>302</v>
      </c>
      <c r="B304" s="10" t="str">
        <f>"4983202303101237528466"</f>
        <v>4983202303101237528466</v>
      </c>
      <c r="C304" s="10" t="s">
        <v>181</v>
      </c>
      <c r="D304" s="10" t="s">
        <v>314</v>
      </c>
      <c r="E304" s="10" t="s">
        <v>9</v>
      </c>
      <c r="F304" s="11"/>
    </row>
    <row r="305" customHeight="1" spans="1:6">
      <c r="A305" s="9">
        <v>303</v>
      </c>
      <c r="B305" s="10" t="str">
        <f>"4983202303101310398693"</f>
        <v>4983202303101310398693</v>
      </c>
      <c r="C305" s="10" t="s">
        <v>181</v>
      </c>
      <c r="D305" s="10" t="s">
        <v>315</v>
      </c>
      <c r="E305" s="10" t="s">
        <v>9</v>
      </c>
      <c r="F305" s="11"/>
    </row>
    <row r="306" customHeight="1" spans="1:6">
      <c r="A306" s="9">
        <v>304</v>
      </c>
      <c r="B306" s="10" t="str">
        <f>"4983202303092250295505"</f>
        <v>4983202303092250295505</v>
      </c>
      <c r="C306" s="10" t="s">
        <v>181</v>
      </c>
      <c r="D306" s="10" t="s">
        <v>316</v>
      </c>
      <c r="E306" s="10" t="s">
        <v>9</v>
      </c>
      <c r="F306" s="11"/>
    </row>
    <row r="307" customHeight="1" spans="1:6">
      <c r="A307" s="9">
        <v>305</v>
      </c>
      <c r="B307" s="10" t="str">
        <f>"4983202303091955295204"</f>
        <v>4983202303091955295204</v>
      </c>
      <c r="C307" s="10" t="s">
        <v>181</v>
      </c>
      <c r="D307" s="10" t="s">
        <v>317</v>
      </c>
      <c r="E307" s="10" t="s">
        <v>9</v>
      </c>
      <c r="F307" s="11"/>
    </row>
    <row r="308" customHeight="1" spans="1:6">
      <c r="A308" s="9">
        <v>306</v>
      </c>
      <c r="B308" s="10" t="str">
        <f>"4983202303101316028716"</f>
        <v>4983202303101316028716</v>
      </c>
      <c r="C308" s="10" t="s">
        <v>181</v>
      </c>
      <c r="D308" s="10" t="s">
        <v>318</v>
      </c>
      <c r="E308" s="10" t="s">
        <v>9</v>
      </c>
      <c r="F308" s="11"/>
    </row>
    <row r="309" customHeight="1" spans="1:6">
      <c r="A309" s="9">
        <v>307</v>
      </c>
      <c r="B309" s="10" t="str">
        <f>"4983202303101322378763"</f>
        <v>4983202303101322378763</v>
      </c>
      <c r="C309" s="10" t="s">
        <v>181</v>
      </c>
      <c r="D309" s="10" t="s">
        <v>319</v>
      </c>
      <c r="E309" s="10" t="s">
        <v>9</v>
      </c>
      <c r="F309" s="11"/>
    </row>
    <row r="310" customHeight="1" spans="1:6">
      <c r="A310" s="9">
        <v>308</v>
      </c>
      <c r="B310" s="10" t="str">
        <f>"4983202303101254238591"</f>
        <v>4983202303101254238591</v>
      </c>
      <c r="C310" s="10" t="s">
        <v>181</v>
      </c>
      <c r="D310" s="10" t="s">
        <v>320</v>
      </c>
      <c r="E310" s="10" t="s">
        <v>9</v>
      </c>
      <c r="F310" s="11"/>
    </row>
    <row r="311" customHeight="1" spans="1:6">
      <c r="A311" s="9">
        <v>309</v>
      </c>
      <c r="B311" s="10" t="str">
        <f>"4983202303101329558815"</f>
        <v>4983202303101329558815</v>
      </c>
      <c r="C311" s="10" t="s">
        <v>181</v>
      </c>
      <c r="D311" s="10" t="s">
        <v>321</v>
      </c>
      <c r="E311" s="10" t="s">
        <v>9</v>
      </c>
      <c r="F311" s="11"/>
    </row>
    <row r="312" customHeight="1" spans="1:6">
      <c r="A312" s="9">
        <v>310</v>
      </c>
      <c r="B312" s="10" t="str">
        <f>"4983202303101331208821"</f>
        <v>4983202303101331208821</v>
      </c>
      <c r="C312" s="10" t="s">
        <v>181</v>
      </c>
      <c r="D312" s="10" t="s">
        <v>322</v>
      </c>
      <c r="E312" s="10" t="s">
        <v>70</v>
      </c>
      <c r="F312" s="11"/>
    </row>
    <row r="313" customHeight="1" spans="1:6">
      <c r="A313" s="9">
        <v>311</v>
      </c>
      <c r="B313" s="10" t="str">
        <f>"4983202303101256108604"</f>
        <v>4983202303101256108604</v>
      </c>
      <c r="C313" s="10" t="s">
        <v>181</v>
      </c>
      <c r="D313" s="10" t="s">
        <v>323</v>
      </c>
      <c r="E313" s="10" t="s">
        <v>9</v>
      </c>
      <c r="F313" s="11"/>
    </row>
    <row r="314" customHeight="1" spans="1:6">
      <c r="A314" s="9">
        <v>312</v>
      </c>
      <c r="B314" s="10" t="str">
        <f>"4983202303101241178496"</f>
        <v>4983202303101241178496</v>
      </c>
      <c r="C314" s="10" t="s">
        <v>181</v>
      </c>
      <c r="D314" s="10" t="s">
        <v>324</v>
      </c>
      <c r="E314" s="10" t="s">
        <v>9</v>
      </c>
      <c r="F314" s="11"/>
    </row>
    <row r="315" customHeight="1" spans="1:6">
      <c r="A315" s="9">
        <v>313</v>
      </c>
      <c r="B315" s="10" t="str">
        <f>"4983202303092119075369"</f>
        <v>4983202303092119075369</v>
      </c>
      <c r="C315" s="10" t="s">
        <v>181</v>
      </c>
      <c r="D315" s="10" t="s">
        <v>325</v>
      </c>
      <c r="E315" s="10" t="s">
        <v>9</v>
      </c>
      <c r="F315" s="11"/>
    </row>
    <row r="316" customHeight="1" spans="1:6">
      <c r="A316" s="9">
        <v>314</v>
      </c>
      <c r="B316" s="10" t="str">
        <f>"4983202303101637199965"</f>
        <v>4983202303101637199965</v>
      </c>
      <c r="C316" s="10" t="s">
        <v>181</v>
      </c>
      <c r="D316" s="10" t="s">
        <v>326</v>
      </c>
      <c r="E316" s="10" t="s">
        <v>9</v>
      </c>
      <c r="F316" s="11"/>
    </row>
    <row r="317" customHeight="1" spans="1:6">
      <c r="A317" s="9">
        <v>315</v>
      </c>
      <c r="B317" s="10" t="str">
        <f>"49832023031016435010004"</f>
        <v>49832023031016435010004</v>
      </c>
      <c r="C317" s="10" t="s">
        <v>181</v>
      </c>
      <c r="D317" s="10" t="s">
        <v>327</v>
      </c>
      <c r="E317" s="10" t="s">
        <v>9</v>
      </c>
      <c r="F317" s="11"/>
    </row>
    <row r="318" customHeight="1" spans="1:6">
      <c r="A318" s="9">
        <v>316</v>
      </c>
      <c r="B318" s="10" t="str">
        <f>"49832023031017271910241"</f>
        <v>49832023031017271910241</v>
      </c>
      <c r="C318" s="10" t="s">
        <v>181</v>
      </c>
      <c r="D318" s="10" t="s">
        <v>328</v>
      </c>
      <c r="E318" s="10" t="s">
        <v>9</v>
      </c>
      <c r="F318" s="11"/>
    </row>
    <row r="319" customHeight="1" spans="1:6">
      <c r="A319" s="9">
        <v>317</v>
      </c>
      <c r="B319" s="10" t="str">
        <f>"49832023031017220910215"</f>
        <v>49832023031017220910215</v>
      </c>
      <c r="C319" s="10" t="s">
        <v>181</v>
      </c>
      <c r="D319" s="10" t="s">
        <v>329</v>
      </c>
      <c r="E319" s="10" t="s">
        <v>9</v>
      </c>
      <c r="F319" s="11"/>
    </row>
    <row r="320" customHeight="1" spans="1:6">
      <c r="A320" s="9">
        <v>318</v>
      </c>
      <c r="B320" s="10" t="str">
        <f>"4983202303091802015037"</f>
        <v>4983202303091802015037</v>
      </c>
      <c r="C320" s="10" t="s">
        <v>181</v>
      </c>
      <c r="D320" s="10" t="s">
        <v>330</v>
      </c>
      <c r="E320" s="10" t="s">
        <v>9</v>
      </c>
      <c r="F320" s="11"/>
    </row>
    <row r="321" customHeight="1" spans="1:6">
      <c r="A321" s="9">
        <v>319</v>
      </c>
      <c r="B321" s="10" t="str">
        <f>"4983202303092041375295"</f>
        <v>4983202303092041375295</v>
      </c>
      <c r="C321" s="10" t="s">
        <v>181</v>
      </c>
      <c r="D321" s="10" t="s">
        <v>331</v>
      </c>
      <c r="E321" s="10" t="s">
        <v>9</v>
      </c>
      <c r="F321" s="11"/>
    </row>
    <row r="322" customHeight="1" spans="1:6">
      <c r="A322" s="9">
        <v>320</v>
      </c>
      <c r="B322" s="10" t="str">
        <f>"4983202303091150144358"</f>
        <v>4983202303091150144358</v>
      </c>
      <c r="C322" s="10" t="s">
        <v>181</v>
      </c>
      <c r="D322" s="10" t="s">
        <v>332</v>
      </c>
      <c r="E322" s="10" t="s">
        <v>9</v>
      </c>
      <c r="F322" s="11"/>
    </row>
    <row r="323" customHeight="1" spans="1:6">
      <c r="A323" s="9">
        <v>321</v>
      </c>
      <c r="B323" s="10" t="str">
        <f>"49832023031017481710320"</f>
        <v>49832023031017481710320</v>
      </c>
      <c r="C323" s="10" t="s">
        <v>181</v>
      </c>
      <c r="D323" s="10" t="s">
        <v>333</v>
      </c>
      <c r="E323" s="10" t="s">
        <v>9</v>
      </c>
      <c r="F323" s="11"/>
    </row>
    <row r="324" customHeight="1" spans="1:6">
      <c r="A324" s="9">
        <v>322</v>
      </c>
      <c r="B324" s="10" t="str">
        <f>"4983202303101403248993"</f>
        <v>4983202303101403248993</v>
      </c>
      <c r="C324" s="10" t="s">
        <v>181</v>
      </c>
      <c r="D324" s="10" t="s">
        <v>334</v>
      </c>
      <c r="E324" s="10" t="s">
        <v>9</v>
      </c>
      <c r="F324" s="11"/>
    </row>
    <row r="325" customHeight="1" spans="1:6">
      <c r="A325" s="9">
        <v>323</v>
      </c>
      <c r="B325" s="10" t="str">
        <f>"49832023031018150310426"</f>
        <v>49832023031018150310426</v>
      </c>
      <c r="C325" s="10" t="s">
        <v>181</v>
      </c>
      <c r="D325" s="10" t="s">
        <v>335</v>
      </c>
      <c r="E325" s="10" t="s">
        <v>9</v>
      </c>
      <c r="F325" s="11"/>
    </row>
    <row r="326" customHeight="1" spans="1:6">
      <c r="A326" s="9">
        <v>324</v>
      </c>
      <c r="B326" s="10" t="str">
        <f>"49832023031018201810445"</f>
        <v>49832023031018201810445</v>
      </c>
      <c r="C326" s="10" t="s">
        <v>181</v>
      </c>
      <c r="D326" s="10" t="s">
        <v>336</v>
      </c>
      <c r="E326" s="10" t="s">
        <v>9</v>
      </c>
      <c r="F326" s="11"/>
    </row>
    <row r="327" customHeight="1" spans="1:6">
      <c r="A327" s="9">
        <v>325</v>
      </c>
      <c r="B327" s="10" t="str">
        <f>"4983202303092025425269"</f>
        <v>4983202303092025425269</v>
      </c>
      <c r="C327" s="10" t="s">
        <v>181</v>
      </c>
      <c r="D327" s="10" t="s">
        <v>337</v>
      </c>
      <c r="E327" s="10" t="s">
        <v>9</v>
      </c>
      <c r="F327" s="11"/>
    </row>
    <row r="328" customHeight="1" spans="1:6">
      <c r="A328" s="9">
        <v>326</v>
      </c>
      <c r="B328" s="10" t="str">
        <f>"4983202303101627069898"</f>
        <v>4983202303101627069898</v>
      </c>
      <c r="C328" s="10" t="s">
        <v>181</v>
      </c>
      <c r="D328" s="10" t="s">
        <v>338</v>
      </c>
      <c r="E328" s="10" t="s">
        <v>9</v>
      </c>
      <c r="F328" s="11"/>
    </row>
    <row r="329" customHeight="1" spans="1:6">
      <c r="A329" s="9">
        <v>327</v>
      </c>
      <c r="B329" s="10" t="str">
        <f>"49832023031018394110505"</f>
        <v>49832023031018394110505</v>
      </c>
      <c r="C329" s="10" t="s">
        <v>181</v>
      </c>
      <c r="D329" s="10" t="s">
        <v>339</v>
      </c>
      <c r="E329" s="10" t="s">
        <v>9</v>
      </c>
      <c r="F329" s="11"/>
    </row>
    <row r="330" customHeight="1" spans="1:6">
      <c r="A330" s="9">
        <v>328</v>
      </c>
      <c r="B330" s="10" t="str">
        <f>"49832023031018281310471"</f>
        <v>49832023031018281310471</v>
      </c>
      <c r="C330" s="10" t="s">
        <v>181</v>
      </c>
      <c r="D330" s="10" t="s">
        <v>340</v>
      </c>
      <c r="E330" s="10" t="s">
        <v>9</v>
      </c>
      <c r="F330" s="11"/>
    </row>
    <row r="331" customHeight="1" spans="1:6">
      <c r="A331" s="9">
        <v>329</v>
      </c>
      <c r="B331" s="10" t="str">
        <f>"4983202303101500559378"</f>
        <v>4983202303101500559378</v>
      </c>
      <c r="C331" s="10" t="s">
        <v>181</v>
      </c>
      <c r="D331" s="10" t="s">
        <v>341</v>
      </c>
      <c r="E331" s="10" t="s">
        <v>9</v>
      </c>
      <c r="F331" s="11"/>
    </row>
    <row r="332" customHeight="1" spans="1:6">
      <c r="A332" s="9">
        <v>330</v>
      </c>
      <c r="B332" s="10" t="str">
        <f>"4983202303091653004942"</f>
        <v>4983202303091653004942</v>
      </c>
      <c r="C332" s="10" t="s">
        <v>181</v>
      </c>
      <c r="D332" s="10" t="s">
        <v>342</v>
      </c>
      <c r="E332" s="10" t="s">
        <v>9</v>
      </c>
      <c r="F332" s="11"/>
    </row>
    <row r="333" customHeight="1" spans="1:6">
      <c r="A333" s="9">
        <v>331</v>
      </c>
      <c r="B333" s="10" t="str">
        <f>"49832023031018544210566"</f>
        <v>49832023031018544210566</v>
      </c>
      <c r="C333" s="10" t="s">
        <v>181</v>
      </c>
      <c r="D333" s="10" t="s">
        <v>343</v>
      </c>
      <c r="E333" s="10" t="s">
        <v>9</v>
      </c>
      <c r="F333" s="11"/>
    </row>
    <row r="334" customHeight="1" spans="1:6">
      <c r="A334" s="9">
        <v>332</v>
      </c>
      <c r="B334" s="10" t="str">
        <f>"49832023031018552510572"</f>
        <v>49832023031018552510572</v>
      </c>
      <c r="C334" s="10" t="s">
        <v>181</v>
      </c>
      <c r="D334" s="10" t="s">
        <v>344</v>
      </c>
      <c r="E334" s="10" t="s">
        <v>70</v>
      </c>
      <c r="F334" s="11"/>
    </row>
    <row r="335" customHeight="1" spans="1:6">
      <c r="A335" s="9">
        <v>333</v>
      </c>
      <c r="B335" s="10" t="str">
        <f>"49832023031019104010624"</f>
        <v>49832023031019104010624</v>
      </c>
      <c r="C335" s="10" t="s">
        <v>181</v>
      </c>
      <c r="D335" s="10" t="s">
        <v>345</v>
      </c>
      <c r="E335" s="10" t="s">
        <v>9</v>
      </c>
      <c r="F335" s="11"/>
    </row>
    <row r="336" customHeight="1" spans="1:6">
      <c r="A336" s="9">
        <v>334</v>
      </c>
      <c r="B336" s="10" t="str">
        <f>"4983202303090900564005"</f>
        <v>4983202303090900564005</v>
      </c>
      <c r="C336" s="10" t="s">
        <v>181</v>
      </c>
      <c r="D336" s="10" t="s">
        <v>346</v>
      </c>
      <c r="E336" s="10" t="s">
        <v>9</v>
      </c>
      <c r="F336" s="11"/>
    </row>
    <row r="337" customHeight="1" spans="1:6">
      <c r="A337" s="9">
        <v>335</v>
      </c>
      <c r="B337" s="10" t="str">
        <f>"4983202303101046137528"</f>
        <v>4983202303101046137528</v>
      </c>
      <c r="C337" s="10" t="s">
        <v>181</v>
      </c>
      <c r="D337" s="10" t="s">
        <v>347</v>
      </c>
      <c r="E337" s="10" t="s">
        <v>9</v>
      </c>
      <c r="F337" s="11"/>
    </row>
    <row r="338" customHeight="1" spans="1:6">
      <c r="A338" s="9">
        <v>336</v>
      </c>
      <c r="B338" s="10" t="str">
        <f>"49832023031020041010849"</f>
        <v>49832023031020041010849</v>
      </c>
      <c r="C338" s="10" t="s">
        <v>181</v>
      </c>
      <c r="D338" s="10" t="s">
        <v>348</v>
      </c>
      <c r="E338" s="10" t="s">
        <v>9</v>
      </c>
      <c r="F338" s="11"/>
    </row>
    <row r="339" customHeight="1" spans="1:6">
      <c r="A339" s="9">
        <v>337</v>
      </c>
      <c r="B339" s="10" t="str">
        <f>"49832023031018570410580"</f>
        <v>49832023031018570410580</v>
      </c>
      <c r="C339" s="10" t="s">
        <v>181</v>
      </c>
      <c r="D339" s="10" t="s">
        <v>349</v>
      </c>
      <c r="E339" s="10" t="s">
        <v>9</v>
      </c>
      <c r="F339" s="11"/>
    </row>
    <row r="340" customHeight="1" spans="1:6">
      <c r="A340" s="9">
        <v>338</v>
      </c>
      <c r="B340" s="10" t="str">
        <f>"4983202303091243444468"</f>
        <v>4983202303091243444468</v>
      </c>
      <c r="C340" s="10" t="s">
        <v>181</v>
      </c>
      <c r="D340" s="10" t="s">
        <v>350</v>
      </c>
      <c r="E340" s="10" t="s">
        <v>9</v>
      </c>
      <c r="F340" s="11"/>
    </row>
    <row r="341" customHeight="1" spans="1:6">
      <c r="A341" s="9">
        <v>339</v>
      </c>
      <c r="B341" s="10" t="str">
        <f>"4983202303091251304487"</f>
        <v>4983202303091251304487</v>
      </c>
      <c r="C341" s="10" t="s">
        <v>181</v>
      </c>
      <c r="D341" s="10" t="s">
        <v>351</v>
      </c>
      <c r="E341" s="10" t="s">
        <v>9</v>
      </c>
      <c r="F341" s="11"/>
    </row>
    <row r="342" customHeight="1" spans="1:6">
      <c r="A342" s="9">
        <v>340</v>
      </c>
      <c r="B342" s="10" t="str">
        <f>"49832023031020263110936"</f>
        <v>49832023031020263110936</v>
      </c>
      <c r="C342" s="10" t="s">
        <v>181</v>
      </c>
      <c r="D342" s="10" t="s">
        <v>352</v>
      </c>
      <c r="E342" s="10" t="s">
        <v>9</v>
      </c>
      <c r="F342" s="11"/>
    </row>
    <row r="343" customHeight="1" spans="1:6">
      <c r="A343" s="9">
        <v>341</v>
      </c>
      <c r="B343" s="10" t="str">
        <f>"49832023031020294710950"</f>
        <v>49832023031020294710950</v>
      </c>
      <c r="C343" s="10" t="s">
        <v>181</v>
      </c>
      <c r="D343" s="10" t="s">
        <v>353</v>
      </c>
      <c r="E343" s="10" t="s">
        <v>9</v>
      </c>
      <c r="F343" s="11"/>
    </row>
    <row r="344" customHeight="1" spans="1:6">
      <c r="A344" s="9">
        <v>342</v>
      </c>
      <c r="B344" s="10" t="str">
        <f>"49832023031020393010989"</f>
        <v>49832023031020393010989</v>
      </c>
      <c r="C344" s="10" t="s">
        <v>181</v>
      </c>
      <c r="D344" s="10" t="s">
        <v>354</v>
      </c>
      <c r="E344" s="10" t="s">
        <v>9</v>
      </c>
      <c r="F344" s="11"/>
    </row>
    <row r="345" customHeight="1" spans="1:6">
      <c r="A345" s="9">
        <v>343</v>
      </c>
      <c r="B345" s="10" t="str">
        <f>"4983202303092259455516"</f>
        <v>4983202303092259455516</v>
      </c>
      <c r="C345" s="10" t="s">
        <v>181</v>
      </c>
      <c r="D345" s="10" t="s">
        <v>355</v>
      </c>
      <c r="E345" s="10" t="s">
        <v>9</v>
      </c>
      <c r="F345" s="11"/>
    </row>
    <row r="346" customHeight="1" spans="1:6">
      <c r="A346" s="9">
        <v>344</v>
      </c>
      <c r="B346" s="10" t="str">
        <f>"4983202303101639539986"</f>
        <v>4983202303101639539986</v>
      </c>
      <c r="C346" s="10" t="s">
        <v>181</v>
      </c>
      <c r="D346" s="10" t="s">
        <v>356</v>
      </c>
      <c r="E346" s="10" t="s">
        <v>9</v>
      </c>
      <c r="F346" s="11"/>
    </row>
    <row r="347" customHeight="1" spans="1:6">
      <c r="A347" s="9">
        <v>345</v>
      </c>
      <c r="B347" s="10" t="str">
        <f>"4983202303091934515161"</f>
        <v>4983202303091934515161</v>
      </c>
      <c r="C347" s="10" t="s">
        <v>181</v>
      </c>
      <c r="D347" s="10" t="s">
        <v>357</v>
      </c>
      <c r="E347" s="10" t="s">
        <v>9</v>
      </c>
      <c r="F347" s="11"/>
    </row>
    <row r="348" customHeight="1" spans="1:6">
      <c r="A348" s="9">
        <v>346</v>
      </c>
      <c r="B348" s="10" t="str">
        <f>"49832023031021203011177"</f>
        <v>49832023031021203011177</v>
      </c>
      <c r="C348" s="10" t="s">
        <v>181</v>
      </c>
      <c r="D348" s="10" t="s">
        <v>358</v>
      </c>
      <c r="E348" s="10" t="s">
        <v>9</v>
      </c>
      <c r="F348" s="11"/>
    </row>
    <row r="349" customHeight="1" spans="1:6">
      <c r="A349" s="9">
        <v>347</v>
      </c>
      <c r="B349" s="10" t="str">
        <f>"49832023031017204310205"</f>
        <v>49832023031017204310205</v>
      </c>
      <c r="C349" s="10" t="s">
        <v>181</v>
      </c>
      <c r="D349" s="10" t="s">
        <v>359</v>
      </c>
      <c r="E349" s="10" t="s">
        <v>9</v>
      </c>
      <c r="F349" s="11"/>
    </row>
    <row r="350" customHeight="1" spans="1:6">
      <c r="A350" s="9">
        <v>348</v>
      </c>
      <c r="B350" s="10" t="str">
        <f>"4983202303092148435417"</f>
        <v>4983202303092148435417</v>
      </c>
      <c r="C350" s="10" t="s">
        <v>181</v>
      </c>
      <c r="D350" s="10" t="s">
        <v>360</v>
      </c>
      <c r="E350" s="10" t="s">
        <v>9</v>
      </c>
      <c r="F350" s="11"/>
    </row>
    <row r="351" customHeight="1" spans="1:6">
      <c r="A351" s="9">
        <v>349</v>
      </c>
      <c r="B351" s="10" t="str">
        <f>"49832023031020590811083"</f>
        <v>49832023031020590811083</v>
      </c>
      <c r="C351" s="10" t="s">
        <v>181</v>
      </c>
      <c r="D351" s="10" t="s">
        <v>361</v>
      </c>
      <c r="E351" s="10" t="s">
        <v>9</v>
      </c>
      <c r="F351" s="11"/>
    </row>
    <row r="352" customHeight="1" spans="1:6">
      <c r="A352" s="9">
        <v>350</v>
      </c>
      <c r="B352" s="10" t="str">
        <f>"49832023031021051911104"</f>
        <v>49832023031021051911104</v>
      </c>
      <c r="C352" s="10" t="s">
        <v>181</v>
      </c>
      <c r="D352" s="10" t="s">
        <v>362</v>
      </c>
      <c r="E352" s="10" t="s">
        <v>9</v>
      </c>
      <c r="F352" s="11"/>
    </row>
    <row r="353" customHeight="1" spans="1:6">
      <c r="A353" s="9">
        <v>351</v>
      </c>
      <c r="B353" s="10" t="str">
        <f>"49832023031021173811155"</f>
        <v>49832023031021173811155</v>
      </c>
      <c r="C353" s="10" t="s">
        <v>181</v>
      </c>
      <c r="D353" s="10" t="s">
        <v>363</v>
      </c>
      <c r="E353" s="10" t="s">
        <v>9</v>
      </c>
      <c r="F353" s="11"/>
    </row>
    <row r="354" customHeight="1" spans="1:6">
      <c r="A354" s="9">
        <v>352</v>
      </c>
      <c r="B354" s="10" t="str">
        <f>"4983202303092211365459"</f>
        <v>4983202303092211365459</v>
      </c>
      <c r="C354" s="10" t="s">
        <v>181</v>
      </c>
      <c r="D354" s="10" t="s">
        <v>364</v>
      </c>
      <c r="E354" s="10" t="s">
        <v>9</v>
      </c>
      <c r="F354" s="11"/>
    </row>
    <row r="355" customHeight="1" spans="1:6">
      <c r="A355" s="9">
        <v>353</v>
      </c>
      <c r="B355" s="10" t="str">
        <f>"49832023031020135310891"</f>
        <v>49832023031020135310891</v>
      </c>
      <c r="C355" s="10" t="s">
        <v>181</v>
      </c>
      <c r="D355" s="10" t="s">
        <v>365</v>
      </c>
      <c r="E355" s="10" t="s">
        <v>9</v>
      </c>
      <c r="F355" s="11"/>
    </row>
    <row r="356" customHeight="1" spans="1:6">
      <c r="A356" s="9">
        <v>354</v>
      </c>
      <c r="B356" s="10" t="str">
        <f>"4983202303092251185506"</f>
        <v>4983202303092251185506</v>
      </c>
      <c r="C356" s="10" t="s">
        <v>181</v>
      </c>
      <c r="D356" s="10" t="s">
        <v>366</v>
      </c>
      <c r="E356" s="10" t="s">
        <v>9</v>
      </c>
      <c r="F356" s="11"/>
    </row>
    <row r="357" customHeight="1" spans="1:6">
      <c r="A357" s="9">
        <v>355</v>
      </c>
      <c r="B357" s="10" t="str">
        <f>"49832023031021150411138"</f>
        <v>49832023031021150411138</v>
      </c>
      <c r="C357" s="10" t="s">
        <v>181</v>
      </c>
      <c r="D357" s="10" t="s">
        <v>367</v>
      </c>
      <c r="E357" s="10" t="s">
        <v>9</v>
      </c>
      <c r="F357" s="11"/>
    </row>
    <row r="358" customHeight="1" spans="1:6">
      <c r="A358" s="9">
        <v>356</v>
      </c>
      <c r="B358" s="10" t="str">
        <f>"4983202303092023395264"</f>
        <v>4983202303092023395264</v>
      </c>
      <c r="C358" s="10" t="s">
        <v>181</v>
      </c>
      <c r="D358" s="10" t="s">
        <v>368</v>
      </c>
      <c r="E358" s="10" t="s">
        <v>9</v>
      </c>
      <c r="F358" s="11"/>
    </row>
    <row r="359" customHeight="1" spans="1:6">
      <c r="A359" s="9">
        <v>357</v>
      </c>
      <c r="B359" s="10" t="str">
        <f>"49832023031022281011447"</f>
        <v>49832023031022281011447</v>
      </c>
      <c r="C359" s="10" t="s">
        <v>181</v>
      </c>
      <c r="D359" s="10" t="s">
        <v>369</v>
      </c>
      <c r="E359" s="10" t="s">
        <v>9</v>
      </c>
      <c r="F359" s="11"/>
    </row>
    <row r="360" customHeight="1" spans="1:6">
      <c r="A360" s="9">
        <v>358</v>
      </c>
      <c r="B360" s="10" t="str">
        <f>"4983202303101030157337"</f>
        <v>4983202303101030157337</v>
      </c>
      <c r="C360" s="10" t="s">
        <v>181</v>
      </c>
      <c r="D360" s="10" t="s">
        <v>370</v>
      </c>
      <c r="E360" s="10" t="s">
        <v>9</v>
      </c>
      <c r="F360" s="11"/>
    </row>
    <row r="361" customHeight="1" spans="1:6">
      <c r="A361" s="9">
        <v>359</v>
      </c>
      <c r="B361" s="10" t="str">
        <f>"49832023031023040111570"</f>
        <v>49832023031023040111570</v>
      </c>
      <c r="C361" s="10" t="s">
        <v>181</v>
      </c>
      <c r="D361" s="10" t="s">
        <v>371</v>
      </c>
      <c r="E361" s="10" t="s">
        <v>9</v>
      </c>
      <c r="F361" s="11"/>
    </row>
    <row r="362" customHeight="1" spans="1:6">
      <c r="A362" s="9">
        <v>360</v>
      </c>
      <c r="B362" s="10" t="str">
        <f>"4983202303101344288880"</f>
        <v>4983202303101344288880</v>
      </c>
      <c r="C362" s="10" t="s">
        <v>181</v>
      </c>
      <c r="D362" s="10" t="s">
        <v>372</v>
      </c>
      <c r="E362" s="10" t="s">
        <v>9</v>
      </c>
      <c r="F362" s="11"/>
    </row>
    <row r="363" customHeight="1" spans="1:6">
      <c r="A363" s="9">
        <v>361</v>
      </c>
      <c r="B363" s="10" t="str">
        <f>"4983202303092016155247"</f>
        <v>4983202303092016155247</v>
      </c>
      <c r="C363" s="10" t="s">
        <v>181</v>
      </c>
      <c r="D363" s="10" t="s">
        <v>373</v>
      </c>
      <c r="E363" s="10" t="s">
        <v>9</v>
      </c>
      <c r="F363" s="11"/>
    </row>
    <row r="364" customHeight="1" spans="1:6">
      <c r="A364" s="9">
        <v>362</v>
      </c>
      <c r="B364" s="10" t="str">
        <f>"49832023031023284811638"</f>
        <v>49832023031023284811638</v>
      </c>
      <c r="C364" s="10" t="s">
        <v>181</v>
      </c>
      <c r="D364" s="10" t="s">
        <v>374</v>
      </c>
      <c r="E364" s="10" t="s">
        <v>9</v>
      </c>
      <c r="F364" s="11"/>
    </row>
    <row r="365" customHeight="1" spans="1:6">
      <c r="A365" s="9">
        <v>363</v>
      </c>
      <c r="B365" s="10" t="str">
        <f>"4983202303092334425555"</f>
        <v>4983202303092334425555</v>
      </c>
      <c r="C365" s="10" t="s">
        <v>181</v>
      </c>
      <c r="D365" s="10" t="s">
        <v>375</v>
      </c>
      <c r="E365" s="10" t="s">
        <v>9</v>
      </c>
      <c r="F365" s="11"/>
    </row>
    <row r="366" customHeight="1" spans="1:6">
      <c r="A366" s="9">
        <v>364</v>
      </c>
      <c r="B366" s="10" t="str">
        <f>"4983202303091547344800"</f>
        <v>4983202303091547344800</v>
      </c>
      <c r="C366" s="10" t="s">
        <v>181</v>
      </c>
      <c r="D366" s="10" t="s">
        <v>376</v>
      </c>
      <c r="E366" s="10" t="s">
        <v>9</v>
      </c>
      <c r="F366" s="11"/>
    </row>
    <row r="367" customHeight="1" spans="1:6">
      <c r="A367" s="9">
        <v>365</v>
      </c>
      <c r="B367" s="10" t="str">
        <f>"49832023031023462311665"</f>
        <v>49832023031023462311665</v>
      </c>
      <c r="C367" s="10" t="s">
        <v>181</v>
      </c>
      <c r="D367" s="10" t="s">
        <v>377</v>
      </c>
      <c r="E367" s="10" t="s">
        <v>9</v>
      </c>
      <c r="F367" s="11"/>
    </row>
    <row r="368" customHeight="1" spans="1:6">
      <c r="A368" s="9">
        <v>366</v>
      </c>
      <c r="B368" s="10" t="str">
        <f>"49832023031023462911666"</f>
        <v>49832023031023462911666</v>
      </c>
      <c r="C368" s="10" t="s">
        <v>181</v>
      </c>
      <c r="D368" s="10" t="s">
        <v>378</v>
      </c>
      <c r="E368" s="10" t="s">
        <v>70</v>
      </c>
      <c r="F368" s="11"/>
    </row>
    <row r="369" customHeight="1" spans="1:6">
      <c r="A369" s="9">
        <v>367</v>
      </c>
      <c r="B369" s="10" t="str">
        <f>"49832023031100132611715"</f>
        <v>49832023031100132611715</v>
      </c>
      <c r="C369" s="10" t="s">
        <v>181</v>
      </c>
      <c r="D369" s="10" t="s">
        <v>379</v>
      </c>
      <c r="E369" s="10" t="s">
        <v>9</v>
      </c>
      <c r="F369" s="11"/>
    </row>
    <row r="370" customHeight="1" spans="1:6">
      <c r="A370" s="9">
        <v>368</v>
      </c>
      <c r="B370" s="10" t="str">
        <f>"49832023031023043811572"</f>
        <v>49832023031023043811572</v>
      </c>
      <c r="C370" s="10" t="s">
        <v>181</v>
      </c>
      <c r="D370" s="10" t="s">
        <v>380</v>
      </c>
      <c r="E370" s="10" t="s">
        <v>9</v>
      </c>
      <c r="F370" s="11"/>
    </row>
    <row r="371" customHeight="1" spans="1:6">
      <c r="A371" s="9">
        <v>369</v>
      </c>
      <c r="B371" s="10" t="str">
        <f>"49832023031106403411795"</f>
        <v>49832023031106403411795</v>
      </c>
      <c r="C371" s="10" t="s">
        <v>181</v>
      </c>
      <c r="D371" s="10" t="s">
        <v>381</v>
      </c>
      <c r="E371" s="10" t="s">
        <v>9</v>
      </c>
      <c r="F371" s="11"/>
    </row>
    <row r="372" customHeight="1" spans="1:6">
      <c r="A372" s="9">
        <v>370</v>
      </c>
      <c r="B372" s="10" t="str">
        <f>"4983202303091042504249"</f>
        <v>4983202303091042504249</v>
      </c>
      <c r="C372" s="10" t="s">
        <v>181</v>
      </c>
      <c r="D372" s="10" t="s">
        <v>382</v>
      </c>
      <c r="E372" s="10" t="s">
        <v>9</v>
      </c>
      <c r="F372" s="11"/>
    </row>
    <row r="373" customHeight="1" spans="1:6">
      <c r="A373" s="9">
        <v>371</v>
      </c>
      <c r="B373" s="10" t="str">
        <f>"4983202303091228504431"</f>
        <v>4983202303091228504431</v>
      </c>
      <c r="C373" s="10" t="s">
        <v>181</v>
      </c>
      <c r="D373" s="10" t="s">
        <v>383</v>
      </c>
      <c r="E373" s="10" t="s">
        <v>9</v>
      </c>
      <c r="F373" s="11"/>
    </row>
    <row r="374" customHeight="1" spans="1:6">
      <c r="A374" s="9">
        <v>372</v>
      </c>
      <c r="B374" s="10" t="str">
        <f>"49832023031108552912015"</f>
        <v>49832023031108552912015</v>
      </c>
      <c r="C374" s="10" t="s">
        <v>181</v>
      </c>
      <c r="D374" s="10" t="s">
        <v>384</v>
      </c>
      <c r="E374" s="10" t="s">
        <v>9</v>
      </c>
      <c r="F374" s="11"/>
    </row>
    <row r="375" customHeight="1" spans="1:6">
      <c r="A375" s="9">
        <v>373</v>
      </c>
      <c r="B375" s="10" t="str">
        <f>"49832023031108125711902"</f>
        <v>49832023031108125711902</v>
      </c>
      <c r="C375" s="10" t="s">
        <v>181</v>
      </c>
      <c r="D375" s="10" t="s">
        <v>385</v>
      </c>
      <c r="E375" s="10" t="s">
        <v>9</v>
      </c>
      <c r="F375" s="11"/>
    </row>
    <row r="376" customHeight="1" spans="1:6">
      <c r="A376" s="9">
        <v>374</v>
      </c>
      <c r="B376" s="10" t="str">
        <f>"49832023031109411612215"</f>
        <v>49832023031109411612215</v>
      </c>
      <c r="C376" s="10" t="s">
        <v>181</v>
      </c>
      <c r="D376" s="10" t="s">
        <v>386</v>
      </c>
      <c r="E376" s="10" t="s">
        <v>70</v>
      </c>
      <c r="F376" s="11"/>
    </row>
    <row r="377" customHeight="1" spans="1:6">
      <c r="A377" s="9">
        <v>375</v>
      </c>
      <c r="B377" s="10" t="str">
        <f>"49832023031109575912294"</f>
        <v>49832023031109575912294</v>
      </c>
      <c r="C377" s="10" t="s">
        <v>181</v>
      </c>
      <c r="D377" s="10" t="s">
        <v>387</v>
      </c>
      <c r="E377" s="10" t="s">
        <v>9</v>
      </c>
      <c r="F377" s="11"/>
    </row>
    <row r="378" customHeight="1" spans="1:6">
      <c r="A378" s="9">
        <v>376</v>
      </c>
      <c r="B378" s="10" t="str">
        <f>"49832023031109540612272"</f>
        <v>49832023031109540612272</v>
      </c>
      <c r="C378" s="10" t="s">
        <v>181</v>
      </c>
      <c r="D378" s="10" t="s">
        <v>388</v>
      </c>
      <c r="E378" s="10" t="s">
        <v>9</v>
      </c>
      <c r="F378" s="11"/>
    </row>
    <row r="379" customHeight="1" spans="1:6">
      <c r="A379" s="9">
        <v>377</v>
      </c>
      <c r="B379" s="10" t="str">
        <f>"49832023031110300512441"</f>
        <v>49832023031110300512441</v>
      </c>
      <c r="C379" s="10" t="s">
        <v>181</v>
      </c>
      <c r="D379" s="10" t="s">
        <v>389</v>
      </c>
      <c r="E379" s="10" t="s">
        <v>9</v>
      </c>
      <c r="F379" s="11"/>
    </row>
    <row r="380" customHeight="1" spans="1:6">
      <c r="A380" s="9">
        <v>378</v>
      </c>
      <c r="B380" s="10" t="str">
        <f>"49832023031110340712471"</f>
        <v>49832023031110340712471</v>
      </c>
      <c r="C380" s="10" t="s">
        <v>181</v>
      </c>
      <c r="D380" s="10" t="s">
        <v>390</v>
      </c>
      <c r="E380" s="10" t="s">
        <v>9</v>
      </c>
      <c r="F380" s="11"/>
    </row>
    <row r="381" customHeight="1" spans="1:6">
      <c r="A381" s="9">
        <v>379</v>
      </c>
      <c r="B381" s="10" t="str">
        <f>"49832023031110502812561"</f>
        <v>49832023031110502812561</v>
      </c>
      <c r="C381" s="10" t="s">
        <v>181</v>
      </c>
      <c r="D381" s="10" t="s">
        <v>391</v>
      </c>
      <c r="E381" s="10" t="s">
        <v>9</v>
      </c>
      <c r="F381" s="11"/>
    </row>
    <row r="382" customHeight="1" spans="1:6">
      <c r="A382" s="9">
        <v>380</v>
      </c>
      <c r="B382" s="10" t="str">
        <f>"4983202303101539439601"</f>
        <v>4983202303101539439601</v>
      </c>
      <c r="C382" s="10" t="s">
        <v>181</v>
      </c>
      <c r="D382" s="10" t="s">
        <v>392</v>
      </c>
      <c r="E382" s="10" t="s">
        <v>9</v>
      </c>
      <c r="F382" s="11"/>
    </row>
    <row r="383" customHeight="1" spans="1:6">
      <c r="A383" s="9">
        <v>381</v>
      </c>
      <c r="B383" s="10" t="str">
        <f>"4983202303091239004454"</f>
        <v>4983202303091239004454</v>
      </c>
      <c r="C383" s="10" t="s">
        <v>181</v>
      </c>
      <c r="D383" s="10" t="s">
        <v>393</v>
      </c>
      <c r="E383" s="10" t="s">
        <v>9</v>
      </c>
      <c r="F383" s="11"/>
    </row>
    <row r="384" customHeight="1" spans="1:6">
      <c r="A384" s="9">
        <v>382</v>
      </c>
      <c r="B384" s="10" t="str">
        <f>"49832023031110461412528"</f>
        <v>49832023031110461412528</v>
      </c>
      <c r="C384" s="10" t="s">
        <v>181</v>
      </c>
      <c r="D384" s="10" t="s">
        <v>394</v>
      </c>
      <c r="E384" s="10" t="s">
        <v>9</v>
      </c>
      <c r="F384" s="11"/>
    </row>
    <row r="385" customHeight="1" spans="1:6">
      <c r="A385" s="9">
        <v>383</v>
      </c>
      <c r="B385" s="10" t="str">
        <f>"49832023031110523712568"</f>
        <v>49832023031110523712568</v>
      </c>
      <c r="C385" s="10" t="s">
        <v>181</v>
      </c>
      <c r="D385" s="10" t="s">
        <v>395</v>
      </c>
      <c r="E385" s="10" t="s">
        <v>9</v>
      </c>
      <c r="F385" s="11"/>
    </row>
    <row r="386" customHeight="1" spans="1:6">
      <c r="A386" s="9">
        <v>384</v>
      </c>
      <c r="B386" s="10" t="str">
        <f>"4983202303091252014488"</f>
        <v>4983202303091252014488</v>
      </c>
      <c r="C386" s="10" t="s">
        <v>181</v>
      </c>
      <c r="D386" s="10" t="s">
        <v>396</v>
      </c>
      <c r="E386" s="10" t="s">
        <v>9</v>
      </c>
      <c r="F386" s="11"/>
    </row>
    <row r="387" customHeight="1" spans="1:6">
      <c r="A387" s="9">
        <v>385</v>
      </c>
      <c r="B387" s="10" t="str">
        <f>"4983202303091436484660"</f>
        <v>4983202303091436484660</v>
      </c>
      <c r="C387" s="10" t="s">
        <v>181</v>
      </c>
      <c r="D387" s="10" t="s">
        <v>397</v>
      </c>
      <c r="E387" s="10" t="s">
        <v>9</v>
      </c>
      <c r="F387" s="11"/>
    </row>
    <row r="388" customHeight="1" spans="1:6">
      <c r="A388" s="9">
        <v>386</v>
      </c>
      <c r="B388" s="10" t="str">
        <f>"49832023031111455812799"</f>
        <v>49832023031111455812799</v>
      </c>
      <c r="C388" s="10" t="s">
        <v>181</v>
      </c>
      <c r="D388" s="10" t="s">
        <v>398</v>
      </c>
      <c r="E388" s="10" t="s">
        <v>9</v>
      </c>
      <c r="F388" s="11"/>
    </row>
    <row r="389" customHeight="1" spans="1:6">
      <c r="A389" s="9">
        <v>387</v>
      </c>
      <c r="B389" s="10" t="str">
        <f>"49832023031110581812598"</f>
        <v>49832023031110581812598</v>
      </c>
      <c r="C389" s="10" t="s">
        <v>181</v>
      </c>
      <c r="D389" s="10" t="s">
        <v>399</v>
      </c>
      <c r="E389" s="10" t="s">
        <v>9</v>
      </c>
      <c r="F389" s="11"/>
    </row>
    <row r="390" customHeight="1" spans="1:6">
      <c r="A390" s="9">
        <v>388</v>
      </c>
      <c r="B390" s="10" t="str">
        <f>"49832023031111521112825"</f>
        <v>49832023031111521112825</v>
      </c>
      <c r="C390" s="10" t="s">
        <v>181</v>
      </c>
      <c r="D390" s="10" t="s">
        <v>400</v>
      </c>
      <c r="E390" s="10" t="s">
        <v>9</v>
      </c>
      <c r="F390" s="11"/>
    </row>
    <row r="391" customHeight="1" spans="1:6">
      <c r="A391" s="9">
        <v>389</v>
      </c>
      <c r="B391" s="10" t="str">
        <f>"49832023031112091612882"</f>
        <v>49832023031112091612882</v>
      </c>
      <c r="C391" s="10" t="s">
        <v>181</v>
      </c>
      <c r="D391" s="10" t="s">
        <v>401</v>
      </c>
      <c r="E391" s="10" t="s">
        <v>9</v>
      </c>
      <c r="F391" s="11"/>
    </row>
    <row r="392" customHeight="1" spans="1:6">
      <c r="A392" s="9">
        <v>390</v>
      </c>
      <c r="B392" s="10" t="str">
        <f>"49832023031112262312951"</f>
        <v>49832023031112262312951</v>
      </c>
      <c r="C392" s="10" t="s">
        <v>181</v>
      </c>
      <c r="D392" s="10" t="s">
        <v>402</v>
      </c>
      <c r="E392" s="10" t="s">
        <v>9</v>
      </c>
      <c r="F392" s="11"/>
    </row>
    <row r="393" customHeight="1" spans="1:6">
      <c r="A393" s="9">
        <v>391</v>
      </c>
      <c r="B393" s="10" t="str">
        <f>"49832023031112440713036"</f>
        <v>49832023031112440713036</v>
      </c>
      <c r="C393" s="10" t="s">
        <v>181</v>
      </c>
      <c r="D393" s="10" t="s">
        <v>403</v>
      </c>
      <c r="E393" s="10" t="s">
        <v>9</v>
      </c>
      <c r="F393" s="11"/>
    </row>
    <row r="394" customHeight="1" spans="1:6">
      <c r="A394" s="9">
        <v>392</v>
      </c>
      <c r="B394" s="10" t="str">
        <f>"4983202303091912185128"</f>
        <v>4983202303091912185128</v>
      </c>
      <c r="C394" s="10" t="s">
        <v>181</v>
      </c>
      <c r="D394" s="10" t="s">
        <v>404</v>
      </c>
      <c r="E394" s="10" t="s">
        <v>9</v>
      </c>
      <c r="F394" s="11"/>
    </row>
    <row r="395" customHeight="1" spans="1:6">
      <c r="A395" s="9">
        <v>393</v>
      </c>
      <c r="B395" s="10" t="str">
        <f>"49832023031112144212901"</f>
        <v>49832023031112144212901</v>
      </c>
      <c r="C395" s="10" t="s">
        <v>181</v>
      </c>
      <c r="D395" s="10" t="s">
        <v>405</v>
      </c>
      <c r="E395" s="10" t="s">
        <v>9</v>
      </c>
      <c r="F395" s="11"/>
    </row>
    <row r="396" customHeight="1" spans="1:6">
      <c r="A396" s="9">
        <v>394</v>
      </c>
      <c r="B396" s="10" t="str">
        <f>"4983202303101634439949"</f>
        <v>4983202303101634439949</v>
      </c>
      <c r="C396" s="10" t="s">
        <v>181</v>
      </c>
      <c r="D396" s="10" t="s">
        <v>406</v>
      </c>
      <c r="E396" s="10" t="s">
        <v>9</v>
      </c>
      <c r="F396" s="11"/>
    </row>
    <row r="397" customHeight="1" spans="1:6">
      <c r="A397" s="9">
        <v>395</v>
      </c>
      <c r="B397" s="10" t="str">
        <f>"49832023031113313113216"</f>
        <v>49832023031113313113216</v>
      </c>
      <c r="C397" s="10" t="s">
        <v>181</v>
      </c>
      <c r="D397" s="10" t="s">
        <v>407</v>
      </c>
      <c r="E397" s="10" t="s">
        <v>9</v>
      </c>
      <c r="F397" s="11"/>
    </row>
    <row r="398" customHeight="1" spans="1:6">
      <c r="A398" s="9">
        <v>396</v>
      </c>
      <c r="B398" s="10" t="str">
        <f>"4983202303091555334821"</f>
        <v>4983202303091555334821</v>
      </c>
      <c r="C398" s="10" t="s">
        <v>181</v>
      </c>
      <c r="D398" s="10" t="s">
        <v>408</v>
      </c>
      <c r="E398" s="10" t="s">
        <v>9</v>
      </c>
      <c r="F398" s="11"/>
    </row>
    <row r="399" customHeight="1" spans="1:6">
      <c r="A399" s="9">
        <v>397</v>
      </c>
      <c r="B399" s="10" t="str">
        <f>"49832023031113312313214"</f>
        <v>49832023031113312313214</v>
      </c>
      <c r="C399" s="10" t="s">
        <v>181</v>
      </c>
      <c r="D399" s="10" t="s">
        <v>409</v>
      </c>
      <c r="E399" s="10" t="s">
        <v>9</v>
      </c>
      <c r="F399" s="11"/>
    </row>
    <row r="400" customHeight="1" spans="1:7">
      <c r="A400" s="9">
        <v>398</v>
      </c>
      <c r="B400" s="10" t="str">
        <f>"49832023031114403913458"</f>
        <v>49832023031114403913458</v>
      </c>
      <c r="C400" s="10" t="s">
        <v>181</v>
      </c>
      <c r="D400" s="10" t="s">
        <v>410</v>
      </c>
      <c r="E400" s="10" t="s">
        <v>9</v>
      </c>
      <c r="F400" s="12" t="s">
        <v>411</v>
      </c>
      <c r="G400" s="6"/>
    </row>
    <row r="401" customHeight="1" spans="1:6">
      <c r="A401" s="9">
        <v>399</v>
      </c>
      <c r="B401" s="10" t="str">
        <f>"4983202303092119045367"</f>
        <v>4983202303092119045367</v>
      </c>
      <c r="C401" s="10" t="s">
        <v>181</v>
      </c>
      <c r="D401" s="10" t="s">
        <v>412</v>
      </c>
      <c r="E401" s="10" t="s">
        <v>9</v>
      </c>
      <c r="F401" s="11"/>
    </row>
    <row r="402" customHeight="1" spans="1:6">
      <c r="A402" s="9">
        <v>400</v>
      </c>
      <c r="B402" s="10" t="str">
        <f>"49832023031115015413538"</f>
        <v>49832023031115015413538</v>
      </c>
      <c r="C402" s="10" t="s">
        <v>181</v>
      </c>
      <c r="D402" s="10" t="s">
        <v>413</v>
      </c>
      <c r="E402" s="10" t="s">
        <v>9</v>
      </c>
      <c r="F402" s="11"/>
    </row>
    <row r="403" customHeight="1" spans="1:6">
      <c r="A403" s="9">
        <v>401</v>
      </c>
      <c r="B403" s="10" t="str">
        <f>"49832023031115062813553"</f>
        <v>49832023031115062813553</v>
      </c>
      <c r="C403" s="10" t="s">
        <v>181</v>
      </c>
      <c r="D403" s="10" t="s">
        <v>414</v>
      </c>
      <c r="E403" s="10" t="s">
        <v>9</v>
      </c>
      <c r="F403" s="11"/>
    </row>
    <row r="404" customHeight="1" spans="1:6">
      <c r="A404" s="9">
        <v>402</v>
      </c>
      <c r="B404" s="10" t="str">
        <f>"49832023031115245713617"</f>
        <v>49832023031115245713617</v>
      </c>
      <c r="C404" s="10" t="s">
        <v>181</v>
      </c>
      <c r="D404" s="10" t="s">
        <v>415</v>
      </c>
      <c r="E404" s="10" t="s">
        <v>9</v>
      </c>
      <c r="F404" s="11"/>
    </row>
    <row r="405" customHeight="1" spans="1:6">
      <c r="A405" s="9">
        <v>403</v>
      </c>
      <c r="B405" s="10" t="str">
        <f>"49832023031107420511841"</f>
        <v>49832023031107420511841</v>
      </c>
      <c r="C405" s="10" t="s">
        <v>181</v>
      </c>
      <c r="D405" s="10" t="s">
        <v>416</v>
      </c>
      <c r="E405" s="10" t="s">
        <v>9</v>
      </c>
      <c r="F405" s="11"/>
    </row>
    <row r="406" customHeight="1" spans="1:6">
      <c r="A406" s="9">
        <v>404</v>
      </c>
      <c r="B406" s="10" t="str">
        <f>"49832023031115572413741"</f>
        <v>49832023031115572413741</v>
      </c>
      <c r="C406" s="10" t="s">
        <v>181</v>
      </c>
      <c r="D406" s="10" t="s">
        <v>417</v>
      </c>
      <c r="E406" s="10" t="s">
        <v>9</v>
      </c>
      <c r="F406" s="11"/>
    </row>
    <row r="407" customHeight="1" spans="1:6">
      <c r="A407" s="9">
        <v>405</v>
      </c>
      <c r="B407" s="10" t="str">
        <f>"49832023031116153313803"</f>
        <v>49832023031116153313803</v>
      </c>
      <c r="C407" s="10" t="s">
        <v>181</v>
      </c>
      <c r="D407" s="10" t="s">
        <v>418</v>
      </c>
      <c r="E407" s="10" t="s">
        <v>9</v>
      </c>
      <c r="F407" s="11"/>
    </row>
    <row r="408" customHeight="1" spans="1:6">
      <c r="A408" s="9">
        <v>406</v>
      </c>
      <c r="B408" s="10" t="str">
        <f>"49832023031116464413921"</f>
        <v>49832023031116464413921</v>
      </c>
      <c r="C408" s="10" t="s">
        <v>181</v>
      </c>
      <c r="D408" s="10" t="s">
        <v>419</v>
      </c>
      <c r="E408" s="10" t="s">
        <v>9</v>
      </c>
      <c r="F408" s="11"/>
    </row>
    <row r="409" customHeight="1" spans="1:6">
      <c r="A409" s="9">
        <v>407</v>
      </c>
      <c r="B409" s="10" t="str">
        <f>"49832023031117013413971"</f>
        <v>49832023031117013413971</v>
      </c>
      <c r="C409" s="10" t="s">
        <v>181</v>
      </c>
      <c r="D409" s="10" t="s">
        <v>420</v>
      </c>
      <c r="E409" s="10" t="s">
        <v>9</v>
      </c>
      <c r="F409" s="11"/>
    </row>
    <row r="410" customHeight="1" spans="1:6">
      <c r="A410" s="9">
        <v>408</v>
      </c>
      <c r="B410" s="10" t="str">
        <f>"4983202303092153185427"</f>
        <v>4983202303092153185427</v>
      </c>
      <c r="C410" s="10" t="s">
        <v>181</v>
      </c>
      <c r="D410" s="10" t="s">
        <v>421</v>
      </c>
      <c r="E410" s="10" t="s">
        <v>9</v>
      </c>
      <c r="F410" s="11"/>
    </row>
    <row r="411" customHeight="1" spans="1:6">
      <c r="A411" s="9">
        <v>409</v>
      </c>
      <c r="B411" s="10" t="str">
        <f>"4983202303091216474400"</f>
        <v>4983202303091216474400</v>
      </c>
      <c r="C411" s="10" t="s">
        <v>181</v>
      </c>
      <c r="D411" s="10" t="s">
        <v>422</v>
      </c>
      <c r="E411" s="10" t="s">
        <v>9</v>
      </c>
      <c r="F411" s="11"/>
    </row>
    <row r="412" customHeight="1" spans="1:6">
      <c r="A412" s="9">
        <v>410</v>
      </c>
      <c r="B412" s="10" t="str">
        <f>"49832023031116354513879"</f>
        <v>49832023031116354513879</v>
      </c>
      <c r="C412" s="10" t="s">
        <v>181</v>
      </c>
      <c r="D412" s="10" t="s">
        <v>423</v>
      </c>
      <c r="E412" s="10" t="s">
        <v>9</v>
      </c>
      <c r="F412" s="11"/>
    </row>
    <row r="413" customHeight="1" spans="1:6">
      <c r="A413" s="9">
        <v>411</v>
      </c>
      <c r="B413" s="10" t="str">
        <f>"49832023031118315214286"</f>
        <v>49832023031118315214286</v>
      </c>
      <c r="C413" s="10" t="s">
        <v>181</v>
      </c>
      <c r="D413" s="10" t="s">
        <v>424</v>
      </c>
      <c r="E413" s="10" t="s">
        <v>9</v>
      </c>
      <c r="F413" s="11"/>
    </row>
    <row r="414" customHeight="1" spans="1:6">
      <c r="A414" s="9">
        <v>412</v>
      </c>
      <c r="B414" s="10" t="str">
        <f>"49832023031118292314273"</f>
        <v>49832023031118292314273</v>
      </c>
      <c r="C414" s="10" t="s">
        <v>181</v>
      </c>
      <c r="D414" s="10" t="s">
        <v>425</v>
      </c>
      <c r="E414" s="10" t="s">
        <v>9</v>
      </c>
      <c r="F414" s="11"/>
    </row>
    <row r="415" customHeight="1" spans="1:6">
      <c r="A415" s="9">
        <v>413</v>
      </c>
      <c r="B415" s="10" t="str">
        <f>"49832023031112390813009"</f>
        <v>49832023031112390813009</v>
      </c>
      <c r="C415" s="10" t="s">
        <v>181</v>
      </c>
      <c r="D415" s="10" t="s">
        <v>426</v>
      </c>
      <c r="E415" s="10" t="s">
        <v>9</v>
      </c>
      <c r="F415" s="11"/>
    </row>
    <row r="416" customHeight="1" spans="1:6">
      <c r="A416" s="9">
        <v>414</v>
      </c>
      <c r="B416" s="10" t="str">
        <f>"49832023031118374514307"</f>
        <v>49832023031118374514307</v>
      </c>
      <c r="C416" s="10" t="s">
        <v>181</v>
      </c>
      <c r="D416" s="10" t="s">
        <v>427</v>
      </c>
      <c r="E416" s="10" t="s">
        <v>9</v>
      </c>
      <c r="F416" s="11"/>
    </row>
    <row r="417" customHeight="1" spans="1:6">
      <c r="A417" s="9">
        <v>415</v>
      </c>
      <c r="B417" s="10" t="str">
        <f>"49832023031119152114460"</f>
        <v>49832023031119152114460</v>
      </c>
      <c r="C417" s="10" t="s">
        <v>181</v>
      </c>
      <c r="D417" s="10" t="s">
        <v>428</v>
      </c>
      <c r="E417" s="10" t="s">
        <v>9</v>
      </c>
      <c r="F417" s="11"/>
    </row>
    <row r="418" customHeight="1" spans="1:6">
      <c r="A418" s="9">
        <v>416</v>
      </c>
      <c r="B418" s="10" t="str">
        <f>"49832023031021193211172"</f>
        <v>49832023031021193211172</v>
      </c>
      <c r="C418" s="10" t="s">
        <v>181</v>
      </c>
      <c r="D418" s="10" t="s">
        <v>429</v>
      </c>
      <c r="E418" s="10" t="s">
        <v>9</v>
      </c>
      <c r="F418" s="11"/>
    </row>
    <row r="419" customHeight="1" spans="1:6">
      <c r="A419" s="9">
        <v>417</v>
      </c>
      <c r="B419" s="10" t="str">
        <f>"49832023031119295614524"</f>
        <v>49832023031119295614524</v>
      </c>
      <c r="C419" s="10" t="s">
        <v>181</v>
      </c>
      <c r="D419" s="10" t="s">
        <v>430</v>
      </c>
      <c r="E419" s="10" t="s">
        <v>9</v>
      </c>
      <c r="F419" s="11"/>
    </row>
    <row r="420" customHeight="1" spans="1:6">
      <c r="A420" s="9">
        <v>418</v>
      </c>
      <c r="B420" s="10" t="str">
        <f>"49832023031119405014585"</f>
        <v>49832023031119405014585</v>
      </c>
      <c r="C420" s="10" t="s">
        <v>181</v>
      </c>
      <c r="D420" s="10" t="s">
        <v>431</v>
      </c>
      <c r="E420" s="10" t="s">
        <v>9</v>
      </c>
      <c r="F420" s="11"/>
    </row>
    <row r="421" customHeight="1" spans="1:6">
      <c r="A421" s="9">
        <v>419</v>
      </c>
      <c r="B421" s="10" t="str">
        <f>"49832023031120060814720"</f>
        <v>49832023031120060814720</v>
      </c>
      <c r="C421" s="10" t="s">
        <v>181</v>
      </c>
      <c r="D421" s="10" t="s">
        <v>432</v>
      </c>
      <c r="E421" s="10" t="s">
        <v>9</v>
      </c>
      <c r="F421" s="11"/>
    </row>
    <row r="422" customHeight="1" spans="1:6">
      <c r="A422" s="9">
        <v>420</v>
      </c>
      <c r="B422" s="10" t="str">
        <f>"49832023031119353814553"</f>
        <v>49832023031119353814553</v>
      </c>
      <c r="C422" s="10" t="s">
        <v>181</v>
      </c>
      <c r="D422" s="10" t="s">
        <v>433</v>
      </c>
      <c r="E422" s="10" t="s">
        <v>9</v>
      </c>
      <c r="F422" s="11"/>
    </row>
    <row r="423" customHeight="1" spans="1:6">
      <c r="A423" s="9">
        <v>421</v>
      </c>
      <c r="B423" s="10" t="str">
        <f>"49832023031022051211356"</f>
        <v>49832023031022051211356</v>
      </c>
      <c r="C423" s="10" t="s">
        <v>181</v>
      </c>
      <c r="D423" s="10" t="s">
        <v>434</v>
      </c>
      <c r="E423" s="10" t="s">
        <v>9</v>
      </c>
      <c r="F423" s="11"/>
    </row>
    <row r="424" customHeight="1" spans="1:6">
      <c r="A424" s="9">
        <v>422</v>
      </c>
      <c r="B424" s="10" t="str">
        <f>"49832023031119575714676"</f>
        <v>49832023031119575714676</v>
      </c>
      <c r="C424" s="10" t="s">
        <v>181</v>
      </c>
      <c r="D424" s="10" t="s">
        <v>435</v>
      </c>
      <c r="E424" s="10" t="s">
        <v>9</v>
      </c>
      <c r="F424" s="11"/>
    </row>
    <row r="425" customHeight="1" spans="1:6">
      <c r="A425" s="9">
        <v>423</v>
      </c>
      <c r="B425" s="10" t="str">
        <f>"49832023031120401114883"</f>
        <v>49832023031120401114883</v>
      </c>
      <c r="C425" s="10" t="s">
        <v>181</v>
      </c>
      <c r="D425" s="10" t="s">
        <v>436</v>
      </c>
      <c r="E425" s="10" t="s">
        <v>9</v>
      </c>
      <c r="F425" s="11"/>
    </row>
    <row r="426" customHeight="1" spans="1:6">
      <c r="A426" s="9">
        <v>424</v>
      </c>
      <c r="B426" s="10" t="str">
        <f>"49832023031023143511598"</f>
        <v>49832023031023143511598</v>
      </c>
      <c r="C426" s="10" t="s">
        <v>181</v>
      </c>
      <c r="D426" s="10" t="s">
        <v>437</v>
      </c>
      <c r="E426" s="10" t="s">
        <v>9</v>
      </c>
      <c r="F426" s="11"/>
    </row>
    <row r="427" customHeight="1" spans="1:6">
      <c r="A427" s="9">
        <v>425</v>
      </c>
      <c r="B427" s="10" t="str">
        <f>"49832023031022224011429"</f>
        <v>49832023031022224011429</v>
      </c>
      <c r="C427" s="10" t="s">
        <v>181</v>
      </c>
      <c r="D427" s="10" t="s">
        <v>438</v>
      </c>
      <c r="E427" s="10" t="s">
        <v>9</v>
      </c>
      <c r="F427" s="11"/>
    </row>
    <row r="428" customHeight="1" spans="1:6">
      <c r="A428" s="9">
        <v>426</v>
      </c>
      <c r="B428" s="10" t="str">
        <f>"49832023031121351915147"</f>
        <v>49832023031121351915147</v>
      </c>
      <c r="C428" s="10" t="s">
        <v>181</v>
      </c>
      <c r="D428" s="10" t="s">
        <v>439</v>
      </c>
      <c r="E428" s="10" t="s">
        <v>9</v>
      </c>
      <c r="F428" s="11"/>
    </row>
    <row r="429" customHeight="1" spans="1:6">
      <c r="A429" s="9">
        <v>427</v>
      </c>
      <c r="B429" s="10" t="str">
        <f>"49832023031116371813883"</f>
        <v>49832023031116371813883</v>
      </c>
      <c r="C429" s="10" t="s">
        <v>181</v>
      </c>
      <c r="D429" s="10" t="s">
        <v>440</v>
      </c>
      <c r="E429" s="10" t="s">
        <v>9</v>
      </c>
      <c r="F429" s="11"/>
    </row>
    <row r="430" customHeight="1" spans="1:6">
      <c r="A430" s="9">
        <v>428</v>
      </c>
      <c r="B430" s="10" t="str">
        <f>"4983202303091925375149"</f>
        <v>4983202303091925375149</v>
      </c>
      <c r="C430" s="10" t="s">
        <v>181</v>
      </c>
      <c r="D430" s="10" t="s">
        <v>441</v>
      </c>
      <c r="E430" s="10" t="s">
        <v>9</v>
      </c>
      <c r="F430" s="11"/>
    </row>
    <row r="431" customHeight="1" spans="1:6">
      <c r="A431" s="9">
        <v>429</v>
      </c>
      <c r="B431" s="10" t="str">
        <f>"4983202303092213595464"</f>
        <v>4983202303092213595464</v>
      </c>
      <c r="C431" s="10" t="s">
        <v>181</v>
      </c>
      <c r="D431" s="10" t="s">
        <v>442</v>
      </c>
      <c r="E431" s="10" t="s">
        <v>9</v>
      </c>
      <c r="F431" s="11"/>
    </row>
    <row r="432" customHeight="1" spans="1:6">
      <c r="A432" s="9">
        <v>430</v>
      </c>
      <c r="B432" s="10" t="str">
        <f>"49832023031122384515421"</f>
        <v>49832023031122384515421</v>
      </c>
      <c r="C432" s="10" t="s">
        <v>181</v>
      </c>
      <c r="D432" s="10" t="s">
        <v>443</v>
      </c>
      <c r="E432" s="10" t="s">
        <v>9</v>
      </c>
      <c r="F432" s="11"/>
    </row>
    <row r="433" customHeight="1" spans="1:6">
      <c r="A433" s="9">
        <v>431</v>
      </c>
      <c r="B433" s="10" t="str">
        <f>"49832023031122425615440"</f>
        <v>49832023031122425615440</v>
      </c>
      <c r="C433" s="10" t="s">
        <v>181</v>
      </c>
      <c r="D433" s="10" t="s">
        <v>444</v>
      </c>
      <c r="E433" s="10" t="s">
        <v>9</v>
      </c>
      <c r="F433" s="11"/>
    </row>
    <row r="434" customHeight="1" spans="1:6">
      <c r="A434" s="9">
        <v>432</v>
      </c>
      <c r="B434" s="10" t="str">
        <f>"49832023031122335415401"</f>
        <v>49832023031122335415401</v>
      </c>
      <c r="C434" s="10" t="s">
        <v>181</v>
      </c>
      <c r="D434" s="10" t="s">
        <v>445</v>
      </c>
      <c r="E434" s="10" t="s">
        <v>9</v>
      </c>
      <c r="F434" s="11"/>
    </row>
    <row r="435" customHeight="1" spans="1:6">
      <c r="A435" s="9">
        <v>433</v>
      </c>
      <c r="B435" s="10" t="str">
        <f>"49832023031122334815399"</f>
        <v>49832023031122334815399</v>
      </c>
      <c r="C435" s="10" t="s">
        <v>181</v>
      </c>
      <c r="D435" s="10" t="s">
        <v>446</v>
      </c>
      <c r="E435" s="10" t="s">
        <v>9</v>
      </c>
      <c r="F435" s="11"/>
    </row>
    <row r="436" customHeight="1" spans="1:6">
      <c r="A436" s="9">
        <v>434</v>
      </c>
      <c r="B436" s="10" t="str">
        <f>"4983202303101430429172"</f>
        <v>4983202303101430429172</v>
      </c>
      <c r="C436" s="10" t="s">
        <v>181</v>
      </c>
      <c r="D436" s="10" t="s">
        <v>447</v>
      </c>
      <c r="E436" s="10" t="s">
        <v>9</v>
      </c>
      <c r="F436" s="11"/>
    </row>
    <row r="437" customHeight="1" spans="1:6">
      <c r="A437" s="9">
        <v>435</v>
      </c>
      <c r="B437" s="10" t="str">
        <f>"49832023031021345011237"</f>
        <v>49832023031021345011237</v>
      </c>
      <c r="C437" s="10" t="s">
        <v>181</v>
      </c>
      <c r="D437" s="10" t="s">
        <v>448</v>
      </c>
      <c r="E437" s="10" t="s">
        <v>9</v>
      </c>
      <c r="F437" s="11"/>
    </row>
    <row r="438" customHeight="1" spans="1:6">
      <c r="A438" s="9">
        <v>436</v>
      </c>
      <c r="B438" s="10" t="str">
        <f>"49832023031111295312737"</f>
        <v>49832023031111295312737</v>
      </c>
      <c r="C438" s="10" t="s">
        <v>181</v>
      </c>
      <c r="D438" s="10" t="s">
        <v>449</v>
      </c>
      <c r="E438" s="10" t="s">
        <v>9</v>
      </c>
      <c r="F438" s="11"/>
    </row>
    <row r="439" customHeight="1" spans="1:6">
      <c r="A439" s="9">
        <v>437</v>
      </c>
      <c r="B439" s="10" t="str">
        <f>"49832023031123491315621"</f>
        <v>49832023031123491315621</v>
      </c>
      <c r="C439" s="10" t="s">
        <v>181</v>
      </c>
      <c r="D439" s="10" t="s">
        <v>450</v>
      </c>
      <c r="E439" s="10" t="s">
        <v>9</v>
      </c>
      <c r="F439" s="11"/>
    </row>
    <row r="440" customHeight="1" spans="1:6">
      <c r="A440" s="9">
        <v>438</v>
      </c>
      <c r="B440" s="10" t="str">
        <f>"49832023031123490515620"</f>
        <v>49832023031123490515620</v>
      </c>
      <c r="C440" s="10" t="s">
        <v>181</v>
      </c>
      <c r="D440" s="10" t="s">
        <v>451</v>
      </c>
      <c r="E440" s="10" t="s">
        <v>9</v>
      </c>
      <c r="F440" s="11"/>
    </row>
    <row r="441" customHeight="1" spans="1:6">
      <c r="A441" s="9">
        <v>439</v>
      </c>
      <c r="B441" s="10" t="str">
        <f>"49832023031200373515677"</f>
        <v>49832023031200373515677</v>
      </c>
      <c r="C441" s="10" t="s">
        <v>181</v>
      </c>
      <c r="D441" s="10" t="s">
        <v>452</v>
      </c>
      <c r="E441" s="10" t="s">
        <v>9</v>
      </c>
      <c r="F441" s="11"/>
    </row>
    <row r="442" customHeight="1" spans="1:6">
      <c r="A442" s="9">
        <v>440</v>
      </c>
      <c r="B442" s="10" t="str">
        <f>"49832023031201281015704"</f>
        <v>49832023031201281015704</v>
      </c>
      <c r="C442" s="10" t="s">
        <v>181</v>
      </c>
      <c r="D442" s="10" t="s">
        <v>453</v>
      </c>
      <c r="E442" s="10" t="s">
        <v>9</v>
      </c>
      <c r="F442" s="11"/>
    </row>
    <row r="443" customHeight="1" spans="1:6">
      <c r="A443" s="9">
        <v>441</v>
      </c>
      <c r="B443" s="10" t="str">
        <f>"49832023031202184815716"</f>
        <v>49832023031202184815716</v>
      </c>
      <c r="C443" s="10" t="s">
        <v>181</v>
      </c>
      <c r="D443" s="10" t="s">
        <v>454</v>
      </c>
      <c r="E443" s="10" t="s">
        <v>9</v>
      </c>
      <c r="F443" s="11"/>
    </row>
    <row r="444" customHeight="1" spans="1:6">
      <c r="A444" s="9">
        <v>442</v>
      </c>
      <c r="B444" s="10" t="str">
        <f>"49832023031207544815792"</f>
        <v>49832023031207544815792</v>
      </c>
      <c r="C444" s="10" t="s">
        <v>181</v>
      </c>
      <c r="D444" s="10" t="s">
        <v>455</v>
      </c>
      <c r="E444" s="10" t="s">
        <v>9</v>
      </c>
      <c r="F444" s="11"/>
    </row>
    <row r="445" customHeight="1" spans="1:6">
      <c r="A445" s="9">
        <v>443</v>
      </c>
      <c r="B445" s="10" t="str">
        <f>"49832023031208533615935"</f>
        <v>49832023031208533615935</v>
      </c>
      <c r="C445" s="10" t="s">
        <v>181</v>
      </c>
      <c r="D445" s="10" t="s">
        <v>456</v>
      </c>
      <c r="E445" s="10" t="s">
        <v>9</v>
      </c>
      <c r="F445" s="11"/>
    </row>
    <row r="446" customHeight="1" spans="1:6">
      <c r="A446" s="9">
        <v>444</v>
      </c>
      <c r="B446" s="10" t="str">
        <f>"49832023031112411613021"</f>
        <v>49832023031112411613021</v>
      </c>
      <c r="C446" s="10" t="s">
        <v>181</v>
      </c>
      <c r="D446" s="10" t="s">
        <v>457</v>
      </c>
      <c r="E446" s="10" t="s">
        <v>9</v>
      </c>
      <c r="F446" s="11"/>
    </row>
    <row r="447" customHeight="1" spans="1:6">
      <c r="A447" s="9">
        <v>445</v>
      </c>
      <c r="B447" s="10" t="str">
        <f>"49832023031113564513303"</f>
        <v>49832023031113564513303</v>
      </c>
      <c r="C447" s="10" t="s">
        <v>181</v>
      </c>
      <c r="D447" s="10" t="s">
        <v>458</v>
      </c>
      <c r="E447" s="10" t="s">
        <v>9</v>
      </c>
      <c r="F447" s="11"/>
    </row>
    <row r="448" customHeight="1" spans="1:6">
      <c r="A448" s="9">
        <v>446</v>
      </c>
      <c r="B448" s="10" t="str">
        <f>"49832023031209303916092"</f>
        <v>49832023031209303916092</v>
      </c>
      <c r="C448" s="10" t="s">
        <v>181</v>
      </c>
      <c r="D448" s="10" t="s">
        <v>459</v>
      </c>
      <c r="E448" s="10" t="s">
        <v>9</v>
      </c>
      <c r="F448" s="11"/>
    </row>
    <row r="449" customHeight="1" spans="1:6">
      <c r="A449" s="9">
        <v>447</v>
      </c>
      <c r="B449" s="10" t="str">
        <f>"4983202303100949406819"</f>
        <v>4983202303100949406819</v>
      </c>
      <c r="C449" s="10" t="s">
        <v>181</v>
      </c>
      <c r="D449" s="10" t="s">
        <v>460</v>
      </c>
      <c r="E449" s="10" t="s">
        <v>9</v>
      </c>
      <c r="F449" s="11"/>
    </row>
    <row r="450" customHeight="1" spans="1:6">
      <c r="A450" s="9">
        <v>448</v>
      </c>
      <c r="B450" s="10" t="str">
        <f>"4983202303091306594516"</f>
        <v>4983202303091306594516</v>
      </c>
      <c r="C450" s="10" t="s">
        <v>181</v>
      </c>
      <c r="D450" s="10" t="s">
        <v>461</v>
      </c>
      <c r="E450" s="10" t="s">
        <v>9</v>
      </c>
      <c r="F450" s="11"/>
    </row>
    <row r="451" customHeight="1" spans="1:7">
      <c r="A451" s="9">
        <v>449</v>
      </c>
      <c r="B451" s="10" t="str">
        <f>"49832023031210194516366"</f>
        <v>49832023031210194516366</v>
      </c>
      <c r="C451" s="10" t="s">
        <v>181</v>
      </c>
      <c r="D451" s="10" t="s">
        <v>462</v>
      </c>
      <c r="E451" s="10" t="s">
        <v>9</v>
      </c>
      <c r="F451" s="12" t="s">
        <v>463</v>
      </c>
      <c r="G451" s="6"/>
    </row>
    <row r="452" customHeight="1" spans="1:6">
      <c r="A452" s="9">
        <v>450</v>
      </c>
      <c r="B452" s="10" t="str">
        <f>"49832023031211022216598"</f>
        <v>49832023031211022216598</v>
      </c>
      <c r="C452" s="10" t="s">
        <v>181</v>
      </c>
      <c r="D452" s="10" t="s">
        <v>464</v>
      </c>
      <c r="E452" s="10" t="s">
        <v>70</v>
      </c>
      <c r="F452" s="11"/>
    </row>
    <row r="453" customHeight="1" spans="1:6">
      <c r="A453" s="9">
        <v>451</v>
      </c>
      <c r="B453" s="10" t="str">
        <f>"49832023031210234616390"</f>
        <v>49832023031210234616390</v>
      </c>
      <c r="C453" s="10" t="s">
        <v>181</v>
      </c>
      <c r="D453" s="10" t="s">
        <v>465</v>
      </c>
      <c r="E453" s="10" t="s">
        <v>9</v>
      </c>
      <c r="F453" s="11"/>
    </row>
    <row r="454" customHeight="1" spans="1:6">
      <c r="A454" s="9">
        <v>452</v>
      </c>
      <c r="B454" s="10" t="str">
        <f>"49832023031210594416591"</f>
        <v>49832023031210594416591</v>
      </c>
      <c r="C454" s="10" t="s">
        <v>181</v>
      </c>
      <c r="D454" s="10" t="s">
        <v>466</v>
      </c>
      <c r="E454" s="10" t="s">
        <v>9</v>
      </c>
      <c r="F454" s="11"/>
    </row>
    <row r="455" customHeight="1" spans="1:6">
      <c r="A455" s="9">
        <v>453</v>
      </c>
      <c r="B455" s="10" t="str">
        <f>"4983202303091728064997"</f>
        <v>4983202303091728064997</v>
      </c>
      <c r="C455" s="10" t="s">
        <v>181</v>
      </c>
      <c r="D455" s="10" t="s">
        <v>467</v>
      </c>
      <c r="E455" s="10" t="s">
        <v>9</v>
      </c>
      <c r="F455" s="11"/>
    </row>
    <row r="456" customHeight="1" spans="1:6">
      <c r="A456" s="9">
        <v>454</v>
      </c>
      <c r="B456" s="10" t="str">
        <f>"49832023031211433416814"</f>
        <v>49832023031211433416814</v>
      </c>
      <c r="C456" s="10" t="s">
        <v>181</v>
      </c>
      <c r="D456" s="10" t="s">
        <v>468</v>
      </c>
      <c r="E456" s="10" t="s">
        <v>9</v>
      </c>
      <c r="F456" s="11"/>
    </row>
    <row r="457" customHeight="1" spans="1:6">
      <c r="A457" s="9">
        <v>455</v>
      </c>
      <c r="B457" s="10" t="str">
        <f>"49832023031211523816856"</f>
        <v>49832023031211523816856</v>
      </c>
      <c r="C457" s="10" t="s">
        <v>181</v>
      </c>
      <c r="D457" s="10" t="s">
        <v>469</v>
      </c>
      <c r="E457" s="10" t="s">
        <v>9</v>
      </c>
      <c r="F457" s="11"/>
    </row>
    <row r="458" customHeight="1" spans="1:6">
      <c r="A458" s="9">
        <v>456</v>
      </c>
      <c r="B458" s="10" t="str">
        <f>"49832023031212095016940"</f>
        <v>49832023031212095016940</v>
      </c>
      <c r="C458" s="10" t="s">
        <v>181</v>
      </c>
      <c r="D458" s="10" t="s">
        <v>470</v>
      </c>
      <c r="E458" s="10" t="s">
        <v>9</v>
      </c>
      <c r="F458" s="11"/>
    </row>
    <row r="459" customHeight="1" spans="1:6">
      <c r="A459" s="9">
        <v>457</v>
      </c>
      <c r="B459" s="10" t="str">
        <f>"49832023031021553011317"</f>
        <v>49832023031021553011317</v>
      </c>
      <c r="C459" s="10" t="s">
        <v>181</v>
      </c>
      <c r="D459" s="10" t="s">
        <v>471</v>
      </c>
      <c r="E459" s="10" t="s">
        <v>9</v>
      </c>
      <c r="F459" s="11"/>
    </row>
    <row r="460" customHeight="1" spans="1:6">
      <c r="A460" s="9">
        <v>458</v>
      </c>
      <c r="B460" s="10" t="str">
        <f>"4983202303091914425133"</f>
        <v>4983202303091914425133</v>
      </c>
      <c r="C460" s="10" t="s">
        <v>181</v>
      </c>
      <c r="D460" s="10" t="s">
        <v>472</v>
      </c>
      <c r="E460" s="10" t="s">
        <v>9</v>
      </c>
      <c r="F460" s="11"/>
    </row>
    <row r="461" customHeight="1" spans="1:6">
      <c r="A461" s="9">
        <v>459</v>
      </c>
      <c r="B461" s="10" t="str">
        <f>"49832023031212190716986"</f>
        <v>49832023031212190716986</v>
      </c>
      <c r="C461" s="10" t="s">
        <v>181</v>
      </c>
      <c r="D461" s="10" t="s">
        <v>473</v>
      </c>
      <c r="E461" s="10" t="s">
        <v>9</v>
      </c>
      <c r="F461" s="11"/>
    </row>
    <row r="462" customHeight="1" spans="1:6">
      <c r="A462" s="9">
        <v>460</v>
      </c>
      <c r="B462" s="10" t="str">
        <f>"49832023031212385617088"</f>
        <v>49832023031212385617088</v>
      </c>
      <c r="C462" s="10" t="s">
        <v>181</v>
      </c>
      <c r="D462" s="10" t="s">
        <v>474</v>
      </c>
      <c r="E462" s="10" t="s">
        <v>9</v>
      </c>
      <c r="F462" s="11"/>
    </row>
    <row r="463" customHeight="1" spans="1:6">
      <c r="A463" s="9">
        <v>461</v>
      </c>
      <c r="B463" s="10" t="str">
        <f>"4983202303091238514453"</f>
        <v>4983202303091238514453</v>
      </c>
      <c r="C463" s="10" t="s">
        <v>181</v>
      </c>
      <c r="D463" s="10" t="s">
        <v>475</v>
      </c>
      <c r="E463" s="10" t="s">
        <v>9</v>
      </c>
      <c r="F463" s="11"/>
    </row>
    <row r="464" customHeight="1" spans="1:6">
      <c r="A464" s="9">
        <v>462</v>
      </c>
      <c r="B464" s="10" t="str">
        <f>"49832023031213002717191"</f>
        <v>49832023031213002717191</v>
      </c>
      <c r="C464" s="10" t="s">
        <v>181</v>
      </c>
      <c r="D464" s="10" t="s">
        <v>476</v>
      </c>
      <c r="E464" s="10" t="s">
        <v>9</v>
      </c>
      <c r="F464" s="11"/>
    </row>
    <row r="465" customHeight="1" spans="1:6">
      <c r="A465" s="9">
        <v>463</v>
      </c>
      <c r="B465" s="10" t="str">
        <f>"49832023031122215015348"</f>
        <v>49832023031122215015348</v>
      </c>
      <c r="C465" s="10" t="s">
        <v>181</v>
      </c>
      <c r="D465" s="10" t="s">
        <v>477</v>
      </c>
      <c r="E465" s="10" t="s">
        <v>9</v>
      </c>
      <c r="F465" s="11"/>
    </row>
    <row r="466" customHeight="1" spans="1:6">
      <c r="A466" s="9">
        <v>464</v>
      </c>
      <c r="B466" s="10" t="str">
        <f>"49832023031212515817149"</f>
        <v>49832023031212515817149</v>
      </c>
      <c r="C466" s="10" t="s">
        <v>181</v>
      </c>
      <c r="D466" s="10" t="s">
        <v>478</v>
      </c>
      <c r="E466" s="10" t="s">
        <v>9</v>
      </c>
      <c r="F466" s="11"/>
    </row>
    <row r="467" customHeight="1" spans="1:6">
      <c r="A467" s="9">
        <v>465</v>
      </c>
      <c r="B467" s="10" t="str">
        <f>"49832023031213242517304"</f>
        <v>49832023031213242517304</v>
      </c>
      <c r="C467" s="10" t="s">
        <v>181</v>
      </c>
      <c r="D467" s="10" t="s">
        <v>479</v>
      </c>
      <c r="E467" s="10" t="s">
        <v>9</v>
      </c>
      <c r="F467" s="11"/>
    </row>
    <row r="468" customHeight="1" spans="1:6">
      <c r="A468" s="9">
        <v>466</v>
      </c>
      <c r="B468" s="10" t="str">
        <f>"49832023031213565817441"</f>
        <v>49832023031213565817441</v>
      </c>
      <c r="C468" s="10" t="s">
        <v>181</v>
      </c>
      <c r="D468" s="10" t="s">
        <v>480</v>
      </c>
      <c r="E468" s="10" t="s">
        <v>9</v>
      </c>
      <c r="F468" s="11"/>
    </row>
    <row r="469" customHeight="1" spans="1:6">
      <c r="A469" s="9">
        <v>467</v>
      </c>
      <c r="B469" s="10" t="str">
        <f>"49832023031213511917410"</f>
        <v>49832023031213511917410</v>
      </c>
      <c r="C469" s="10" t="s">
        <v>181</v>
      </c>
      <c r="D469" s="10" t="s">
        <v>481</v>
      </c>
      <c r="E469" s="10" t="s">
        <v>9</v>
      </c>
      <c r="F469" s="11"/>
    </row>
    <row r="470" customHeight="1" spans="1:6">
      <c r="A470" s="9">
        <v>468</v>
      </c>
      <c r="B470" s="10" t="str">
        <f>"49832023031213473317392"</f>
        <v>49832023031213473317392</v>
      </c>
      <c r="C470" s="10" t="s">
        <v>181</v>
      </c>
      <c r="D470" s="10" t="s">
        <v>482</v>
      </c>
      <c r="E470" s="10" t="s">
        <v>9</v>
      </c>
      <c r="F470" s="11"/>
    </row>
    <row r="471" customHeight="1" spans="1:6">
      <c r="A471" s="9">
        <v>469</v>
      </c>
      <c r="B471" s="10" t="str">
        <f>"49832023031214122017511"</f>
        <v>49832023031214122017511</v>
      </c>
      <c r="C471" s="10" t="s">
        <v>181</v>
      </c>
      <c r="D471" s="10" t="s">
        <v>483</v>
      </c>
      <c r="E471" s="10" t="s">
        <v>9</v>
      </c>
      <c r="F471" s="11"/>
    </row>
    <row r="472" customHeight="1" spans="1:6">
      <c r="A472" s="9">
        <v>470</v>
      </c>
      <c r="B472" s="10" t="str">
        <f>"49832023031209544816231"</f>
        <v>49832023031209544816231</v>
      </c>
      <c r="C472" s="10" t="s">
        <v>181</v>
      </c>
      <c r="D472" s="10" t="s">
        <v>484</v>
      </c>
      <c r="E472" s="10" t="s">
        <v>9</v>
      </c>
      <c r="F472" s="11"/>
    </row>
    <row r="473" customHeight="1" spans="1:6">
      <c r="A473" s="9">
        <v>471</v>
      </c>
      <c r="B473" s="10" t="str">
        <f>"49832023031213220117289"</f>
        <v>49832023031213220117289</v>
      </c>
      <c r="C473" s="10" t="s">
        <v>181</v>
      </c>
      <c r="D473" s="10" t="s">
        <v>485</v>
      </c>
      <c r="E473" s="10" t="s">
        <v>9</v>
      </c>
      <c r="F473" s="11"/>
    </row>
    <row r="474" customHeight="1" spans="1:6">
      <c r="A474" s="9">
        <v>472</v>
      </c>
      <c r="B474" s="10" t="str">
        <f>"49832023031213571917443"</f>
        <v>49832023031213571917443</v>
      </c>
      <c r="C474" s="10" t="s">
        <v>181</v>
      </c>
      <c r="D474" s="10" t="s">
        <v>486</v>
      </c>
      <c r="E474" s="10" t="s">
        <v>9</v>
      </c>
      <c r="F474" s="11"/>
    </row>
    <row r="475" customHeight="1" spans="1:6">
      <c r="A475" s="9">
        <v>473</v>
      </c>
      <c r="B475" s="10" t="str">
        <f>"49832023031215383717934"</f>
        <v>49832023031215383717934</v>
      </c>
      <c r="C475" s="10" t="s">
        <v>181</v>
      </c>
      <c r="D475" s="10" t="s">
        <v>487</v>
      </c>
      <c r="E475" s="10" t="s">
        <v>9</v>
      </c>
      <c r="F475" s="11"/>
    </row>
    <row r="476" customHeight="1" spans="1:6">
      <c r="A476" s="9">
        <v>474</v>
      </c>
      <c r="B476" s="10" t="str">
        <f>"49832023031215512417999"</f>
        <v>49832023031215512417999</v>
      </c>
      <c r="C476" s="10" t="s">
        <v>181</v>
      </c>
      <c r="D476" s="10" t="s">
        <v>488</v>
      </c>
      <c r="E476" s="10" t="s">
        <v>9</v>
      </c>
      <c r="F476" s="11"/>
    </row>
    <row r="477" customHeight="1" spans="1:6">
      <c r="A477" s="9">
        <v>475</v>
      </c>
      <c r="B477" s="10" t="str">
        <f>"4983202303092115025358"</f>
        <v>4983202303092115025358</v>
      </c>
      <c r="C477" s="10" t="s">
        <v>181</v>
      </c>
      <c r="D477" s="10" t="s">
        <v>489</v>
      </c>
      <c r="E477" s="10" t="s">
        <v>9</v>
      </c>
      <c r="F477" s="11"/>
    </row>
    <row r="478" customHeight="1" spans="1:6">
      <c r="A478" s="9">
        <v>476</v>
      </c>
      <c r="B478" s="10" t="str">
        <f>"49832023031216233918140"</f>
        <v>49832023031216233918140</v>
      </c>
      <c r="C478" s="10" t="s">
        <v>181</v>
      </c>
      <c r="D478" s="10" t="s">
        <v>490</v>
      </c>
      <c r="E478" s="10" t="s">
        <v>9</v>
      </c>
      <c r="F478" s="11"/>
    </row>
    <row r="479" customHeight="1" spans="1:6">
      <c r="A479" s="9">
        <v>477</v>
      </c>
      <c r="B479" s="10" t="str">
        <f>"49832023031216444718252"</f>
        <v>49832023031216444718252</v>
      </c>
      <c r="C479" s="10" t="s">
        <v>181</v>
      </c>
      <c r="D479" s="10" t="s">
        <v>491</v>
      </c>
      <c r="E479" s="10" t="s">
        <v>9</v>
      </c>
      <c r="F479" s="11"/>
    </row>
    <row r="480" customHeight="1" spans="1:6">
      <c r="A480" s="9">
        <v>478</v>
      </c>
      <c r="B480" s="10" t="str">
        <f>"4983202303091624114870"</f>
        <v>4983202303091624114870</v>
      </c>
      <c r="C480" s="10" t="s">
        <v>181</v>
      </c>
      <c r="D480" s="10" t="s">
        <v>492</v>
      </c>
      <c r="E480" s="10" t="s">
        <v>9</v>
      </c>
      <c r="F480" s="11"/>
    </row>
    <row r="481" customHeight="1" spans="1:6">
      <c r="A481" s="9">
        <v>479</v>
      </c>
      <c r="B481" s="10" t="str">
        <f>"49832023031109231912122"</f>
        <v>49832023031109231912122</v>
      </c>
      <c r="C481" s="10" t="s">
        <v>181</v>
      </c>
      <c r="D481" s="10" t="s">
        <v>493</v>
      </c>
      <c r="E481" s="10" t="s">
        <v>9</v>
      </c>
      <c r="F481" s="11"/>
    </row>
    <row r="482" customHeight="1" spans="1:6">
      <c r="A482" s="9">
        <v>480</v>
      </c>
      <c r="B482" s="10" t="str">
        <f>"49832023031218011618655"</f>
        <v>49832023031218011618655</v>
      </c>
      <c r="C482" s="10" t="s">
        <v>181</v>
      </c>
      <c r="D482" s="10" t="s">
        <v>494</v>
      </c>
      <c r="E482" s="10" t="s">
        <v>9</v>
      </c>
      <c r="F482" s="11"/>
    </row>
    <row r="483" customHeight="1" spans="1:6">
      <c r="A483" s="9">
        <v>481</v>
      </c>
      <c r="B483" s="10" t="str">
        <f>"49832023031217590218645"</f>
        <v>49832023031217590218645</v>
      </c>
      <c r="C483" s="10" t="s">
        <v>181</v>
      </c>
      <c r="D483" s="10" t="s">
        <v>495</v>
      </c>
      <c r="E483" s="10" t="s">
        <v>9</v>
      </c>
      <c r="F483" s="11"/>
    </row>
    <row r="484" customHeight="1" spans="1:6">
      <c r="A484" s="9">
        <v>482</v>
      </c>
      <c r="B484" s="10" t="str">
        <f>"4983202303101303358657"</f>
        <v>4983202303101303358657</v>
      </c>
      <c r="C484" s="10" t="s">
        <v>181</v>
      </c>
      <c r="D484" s="10" t="s">
        <v>496</v>
      </c>
      <c r="E484" s="10" t="s">
        <v>9</v>
      </c>
      <c r="F484" s="11"/>
    </row>
    <row r="485" customHeight="1" spans="1:6">
      <c r="A485" s="9">
        <v>483</v>
      </c>
      <c r="B485" s="10" t="str">
        <f>"49832023031218454718838"</f>
        <v>49832023031218454718838</v>
      </c>
      <c r="C485" s="10" t="s">
        <v>181</v>
      </c>
      <c r="D485" s="10" t="s">
        <v>497</v>
      </c>
      <c r="E485" s="10" t="s">
        <v>9</v>
      </c>
      <c r="F485" s="11"/>
    </row>
    <row r="486" customHeight="1" spans="1:6">
      <c r="A486" s="9">
        <v>484</v>
      </c>
      <c r="B486" s="10" t="str">
        <f>"49832023031218400918808"</f>
        <v>49832023031218400918808</v>
      </c>
      <c r="C486" s="10" t="s">
        <v>181</v>
      </c>
      <c r="D486" s="10" t="s">
        <v>498</v>
      </c>
      <c r="E486" s="10" t="s">
        <v>9</v>
      </c>
      <c r="F486" s="11"/>
    </row>
    <row r="487" customHeight="1" spans="1:6">
      <c r="A487" s="9">
        <v>485</v>
      </c>
      <c r="B487" s="10" t="str">
        <f>"49832023031218015318660"</f>
        <v>49832023031218015318660</v>
      </c>
      <c r="C487" s="10" t="s">
        <v>181</v>
      </c>
      <c r="D487" s="10" t="s">
        <v>499</v>
      </c>
      <c r="E487" s="10" t="s">
        <v>9</v>
      </c>
      <c r="F487" s="11"/>
    </row>
    <row r="488" customHeight="1" spans="1:6">
      <c r="A488" s="9">
        <v>486</v>
      </c>
      <c r="B488" s="10" t="str">
        <f>"49832023031208203015836"</f>
        <v>49832023031208203015836</v>
      </c>
      <c r="C488" s="10" t="s">
        <v>181</v>
      </c>
      <c r="D488" s="10" t="s">
        <v>500</v>
      </c>
      <c r="E488" s="10" t="s">
        <v>9</v>
      </c>
      <c r="F488" s="11"/>
    </row>
    <row r="489" customHeight="1" spans="1:6">
      <c r="A489" s="9">
        <v>487</v>
      </c>
      <c r="B489" s="10" t="str">
        <f>"49832023031219054218937"</f>
        <v>49832023031219054218937</v>
      </c>
      <c r="C489" s="10" t="s">
        <v>181</v>
      </c>
      <c r="D489" s="10" t="s">
        <v>501</v>
      </c>
      <c r="E489" s="10" t="s">
        <v>9</v>
      </c>
      <c r="F489" s="11"/>
    </row>
    <row r="490" customHeight="1" spans="1:6">
      <c r="A490" s="9">
        <v>488</v>
      </c>
      <c r="B490" s="10" t="str">
        <f>"49832023031219385419097"</f>
        <v>49832023031219385419097</v>
      </c>
      <c r="C490" s="10" t="s">
        <v>181</v>
      </c>
      <c r="D490" s="10" t="s">
        <v>502</v>
      </c>
      <c r="E490" s="10" t="s">
        <v>9</v>
      </c>
      <c r="F490" s="11"/>
    </row>
    <row r="491" customHeight="1" spans="1:6">
      <c r="A491" s="9">
        <v>489</v>
      </c>
      <c r="B491" s="10" t="str">
        <f>"49832023031219362019079"</f>
        <v>49832023031219362019079</v>
      </c>
      <c r="C491" s="10" t="s">
        <v>181</v>
      </c>
      <c r="D491" s="10" t="s">
        <v>503</v>
      </c>
      <c r="E491" s="10" t="s">
        <v>9</v>
      </c>
      <c r="F491" s="11"/>
    </row>
    <row r="492" customHeight="1" spans="1:6">
      <c r="A492" s="9">
        <v>490</v>
      </c>
      <c r="B492" s="10" t="str">
        <f>"49832023031217302918509"</f>
        <v>49832023031217302918509</v>
      </c>
      <c r="C492" s="10" t="s">
        <v>181</v>
      </c>
      <c r="D492" s="10" t="s">
        <v>504</v>
      </c>
      <c r="E492" s="10" t="s">
        <v>9</v>
      </c>
      <c r="F492" s="11"/>
    </row>
    <row r="493" customHeight="1" spans="1:6">
      <c r="A493" s="9">
        <v>491</v>
      </c>
      <c r="B493" s="10" t="str">
        <f>"4983202303092018445253"</f>
        <v>4983202303092018445253</v>
      </c>
      <c r="C493" s="10" t="s">
        <v>181</v>
      </c>
      <c r="D493" s="10" t="s">
        <v>505</v>
      </c>
      <c r="E493" s="10" t="s">
        <v>9</v>
      </c>
      <c r="F493" s="11"/>
    </row>
    <row r="494" customHeight="1" spans="1:6">
      <c r="A494" s="9">
        <v>492</v>
      </c>
      <c r="B494" s="10" t="str">
        <f>"49832023031220091419259"</f>
        <v>49832023031220091419259</v>
      </c>
      <c r="C494" s="10" t="s">
        <v>181</v>
      </c>
      <c r="D494" s="10" t="s">
        <v>506</v>
      </c>
      <c r="E494" s="10" t="s">
        <v>9</v>
      </c>
      <c r="F494" s="11"/>
    </row>
    <row r="495" customHeight="1" spans="1:6">
      <c r="A495" s="9">
        <v>493</v>
      </c>
      <c r="B495" s="10" t="str">
        <f>"49832023031220402019454"</f>
        <v>49832023031220402019454</v>
      </c>
      <c r="C495" s="10" t="s">
        <v>181</v>
      </c>
      <c r="D495" s="10" t="s">
        <v>507</v>
      </c>
      <c r="E495" s="10" t="s">
        <v>9</v>
      </c>
      <c r="F495" s="11"/>
    </row>
    <row r="496" customHeight="1" spans="1:6">
      <c r="A496" s="9">
        <v>494</v>
      </c>
      <c r="B496" s="10" t="str">
        <f>"49832023031220413119469"</f>
        <v>49832023031220413119469</v>
      </c>
      <c r="C496" s="10" t="s">
        <v>181</v>
      </c>
      <c r="D496" s="10" t="s">
        <v>508</v>
      </c>
      <c r="E496" s="10" t="s">
        <v>9</v>
      </c>
      <c r="F496" s="11"/>
    </row>
    <row r="497" customHeight="1" spans="1:6">
      <c r="A497" s="9">
        <v>495</v>
      </c>
      <c r="B497" s="10" t="str">
        <f>"49832023031220133319289"</f>
        <v>49832023031220133319289</v>
      </c>
      <c r="C497" s="10" t="s">
        <v>181</v>
      </c>
      <c r="D497" s="10" t="s">
        <v>509</v>
      </c>
      <c r="E497" s="10" t="s">
        <v>9</v>
      </c>
      <c r="F497" s="11"/>
    </row>
    <row r="498" customHeight="1" spans="1:6">
      <c r="A498" s="9">
        <v>496</v>
      </c>
      <c r="B498" s="10" t="str">
        <f>"49832023031220513519523"</f>
        <v>49832023031220513519523</v>
      </c>
      <c r="C498" s="10" t="s">
        <v>181</v>
      </c>
      <c r="D498" s="10" t="s">
        <v>510</v>
      </c>
      <c r="E498" s="10" t="s">
        <v>9</v>
      </c>
      <c r="F498" s="11"/>
    </row>
    <row r="499" customHeight="1" spans="1:6">
      <c r="A499" s="9">
        <v>497</v>
      </c>
      <c r="B499" s="10" t="str">
        <f>"49832023031220441219484"</f>
        <v>49832023031220441219484</v>
      </c>
      <c r="C499" s="10" t="s">
        <v>181</v>
      </c>
      <c r="D499" s="10" t="s">
        <v>511</v>
      </c>
      <c r="E499" s="10" t="s">
        <v>9</v>
      </c>
      <c r="F499" s="11"/>
    </row>
    <row r="500" customHeight="1" spans="1:6">
      <c r="A500" s="9">
        <v>498</v>
      </c>
      <c r="B500" s="10" t="str">
        <f>"49832023031220524319537"</f>
        <v>49832023031220524319537</v>
      </c>
      <c r="C500" s="10" t="s">
        <v>181</v>
      </c>
      <c r="D500" s="10" t="s">
        <v>512</v>
      </c>
      <c r="E500" s="10" t="s">
        <v>9</v>
      </c>
      <c r="F500" s="11"/>
    </row>
    <row r="501" customHeight="1" spans="1:6">
      <c r="A501" s="9">
        <v>499</v>
      </c>
      <c r="B501" s="10" t="str">
        <f>"49832023031221034719615"</f>
        <v>49832023031221034719615</v>
      </c>
      <c r="C501" s="10" t="s">
        <v>181</v>
      </c>
      <c r="D501" s="10" t="s">
        <v>513</v>
      </c>
      <c r="E501" s="10" t="s">
        <v>9</v>
      </c>
      <c r="F501" s="11"/>
    </row>
    <row r="502" customHeight="1" spans="1:6">
      <c r="A502" s="9">
        <v>500</v>
      </c>
      <c r="B502" s="10" t="str">
        <f>"49832023031220554719555"</f>
        <v>49832023031220554719555</v>
      </c>
      <c r="C502" s="10" t="s">
        <v>181</v>
      </c>
      <c r="D502" s="10" t="s">
        <v>514</v>
      </c>
      <c r="E502" s="10" t="s">
        <v>9</v>
      </c>
      <c r="F502" s="11"/>
    </row>
    <row r="503" customHeight="1" spans="1:6">
      <c r="A503" s="9">
        <v>501</v>
      </c>
      <c r="B503" s="10" t="str">
        <f>"49832023031221064319643"</f>
        <v>49832023031221064319643</v>
      </c>
      <c r="C503" s="10" t="s">
        <v>181</v>
      </c>
      <c r="D503" s="10" t="s">
        <v>515</v>
      </c>
      <c r="E503" s="10" t="s">
        <v>9</v>
      </c>
      <c r="F503" s="11"/>
    </row>
    <row r="504" customHeight="1" spans="1:6">
      <c r="A504" s="9">
        <v>502</v>
      </c>
      <c r="B504" s="10" t="str">
        <f>"49832023031220203319331"</f>
        <v>49832023031220203319331</v>
      </c>
      <c r="C504" s="10" t="s">
        <v>181</v>
      </c>
      <c r="D504" s="10" t="s">
        <v>516</v>
      </c>
      <c r="E504" s="10" t="s">
        <v>9</v>
      </c>
      <c r="F504" s="11"/>
    </row>
    <row r="505" customHeight="1" spans="1:6">
      <c r="A505" s="9">
        <v>503</v>
      </c>
      <c r="B505" s="10" t="str">
        <f>"49832023031221052619629"</f>
        <v>49832023031221052619629</v>
      </c>
      <c r="C505" s="10" t="s">
        <v>181</v>
      </c>
      <c r="D505" s="10" t="s">
        <v>517</v>
      </c>
      <c r="E505" s="10" t="s">
        <v>9</v>
      </c>
      <c r="F505" s="11"/>
    </row>
    <row r="506" customHeight="1" spans="1:6">
      <c r="A506" s="9">
        <v>504</v>
      </c>
      <c r="B506" s="10" t="str">
        <f>"49832023031221034519612"</f>
        <v>49832023031221034519612</v>
      </c>
      <c r="C506" s="10" t="s">
        <v>181</v>
      </c>
      <c r="D506" s="10" t="s">
        <v>518</v>
      </c>
      <c r="E506" s="10" t="s">
        <v>9</v>
      </c>
      <c r="F506" s="11"/>
    </row>
    <row r="507" customHeight="1" spans="1:6">
      <c r="A507" s="9">
        <v>505</v>
      </c>
      <c r="B507" s="10" t="str">
        <f>"49832023031221152119697"</f>
        <v>49832023031221152119697</v>
      </c>
      <c r="C507" s="10" t="s">
        <v>181</v>
      </c>
      <c r="D507" s="10" t="s">
        <v>519</v>
      </c>
      <c r="E507" s="10" t="s">
        <v>9</v>
      </c>
      <c r="F507" s="11"/>
    </row>
    <row r="508" customHeight="1" spans="1:6">
      <c r="A508" s="9">
        <v>506</v>
      </c>
      <c r="B508" s="10" t="str">
        <f>"49832023031221465819886"</f>
        <v>49832023031221465819886</v>
      </c>
      <c r="C508" s="10" t="s">
        <v>181</v>
      </c>
      <c r="D508" s="10" t="s">
        <v>520</v>
      </c>
      <c r="E508" s="10" t="s">
        <v>9</v>
      </c>
      <c r="F508" s="11"/>
    </row>
    <row r="509" customHeight="1" spans="1:6">
      <c r="A509" s="9">
        <v>507</v>
      </c>
      <c r="B509" s="10" t="str">
        <f>"49832023031221394219834"</f>
        <v>49832023031221394219834</v>
      </c>
      <c r="C509" s="10" t="s">
        <v>181</v>
      </c>
      <c r="D509" s="10" t="s">
        <v>521</v>
      </c>
      <c r="E509" s="10" t="s">
        <v>9</v>
      </c>
      <c r="F509" s="11"/>
    </row>
    <row r="510" customHeight="1" spans="1:6">
      <c r="A510" s="9">
        <v>508</v>
      </c>
      <c r="B510" s="10" t="str">
        <f>"49832023031221374819826"</f>
        <v>49832023031221374819826</v>
      </c>
      <c r="C510" s="10" t="s">
        <v>181</v>
      </c>
      <c r="D510" s="10" t="s">
        <v>522</v>
      </c>
      <c r="E510" s="10" t="s">
        <v>9</v>
      </c>
      <c r="F510" s="11"/>
    </row>
    <row r="511" customHeight="1" spans="1:6">
      <c r="A511" s="9">
        <v>509</v>
      </c>
      <c r="B511" s="10" t="str">
        <f>"49832023031222162720052"</f>
        <v>49832023031222162720052</v>
      </c>
      <c r="C511" s="10" t="s">
        <v>181</v>
      </c>
      <c r="D511" s="10" t="s">
        <v>523</v>
      </c>
      <c r="E511" s="10" t="s">
        <v>9</v>
      </c>
      <c r="F511" s="11"/>
    </row>
    <row r="512" customHeight="1" spans="1:6">
      <c r="A512" s="9">
        <v>510</v>
      </c>
      <c r="B512" s="10" t="str">
        <f>"49832023031222493520217"</f>
        <v>49832023031222493520217</v>
      </c>
      <c r="C512" s="10" t="s">
        <v>181</v>
      </c>
      <c r="D512" s="10" t="s">
        <v>524</v>
      </c>
      <c r="E512" s="10" t="s">
        <v>9</v>
      </c>
      <c r="F512" s="11"/>
    </row>
    <row r="513" customHeight="1" spans="1:6">
      <c r="A513" s="9">
        <v>511</v>
      </c>
      <c r="B513" s="10" t="str">
        <f>"49832023031221531419921"</f>
        <v>49832023031221531419921</v>
      </c>
      <c r="C513" s="10" t="s">
        <v>181</v>
      </c>
      <c r="D513" s="10" t="s">
        <v>525</v>
      </c>
      <c r="E513" s="10" t="s">
        <v>9</v>
      </c>
      <c r="F513" s="11"/>
    </row>
    <row r="514" customHeight="1" spans="1:6">
      <c r="A514" s="9">
        <v>512</v>
      </c>
      <c r="B514" s="10" t="str">
        <f>"49832023031222370620155"</f>
        <v>49832023031222370620155</v>
      </c>
      <c r="C514" s="10" t="s">
        <v>181</v>
      </c>
      <c r="D514" s="10" t="s">
        <v>526</v>
      </c>
      <c r="E514" s="10" t="s">
        <v>9</v>
      </c>
      <c r="F514" s="11"/>
    </row>
    <row r="515" customHeight="1" spans="1:6">
      <c r="A515" s="9">
        <v>513</v>
      </c>
      <c r="B515" s="10" t="str">
        <f>"49832023031123360515593"</f>
        <v>49832023031123360515593</v>
      </c>
      <c r="C515" s="10" t="s">
        <v>181</v>
      </c>
      <c r="D515" s="10" t="s">
        <v>527</v>
      </c>
      <c r="E515" s="10" t="s">
        <v>9</v>
      </c>
      <c r="F515" s="11"/>
    </row>
    <row r="516" customHeight="1" spans="1:6">
      <c r="A516" s="9">
        <v>514</v>
      </c>
      <c r="B516" s="10" t="str">
        <f>"49832023031223010220266"</f>
        <v>49832023031223010220266</v>
      </c>
      <c r="C516" s="10" t="s">
        <v>181</v>
      </c>
      <c r="D516" s="10" t="s">
        <v>528</v>
      </c>
      <c r="E516" s="10" t="s">
        <v>9</v>
      </c>
      <c r="F516" s="11"/>
    </row>
    <row r="517" customHeight="1" spans="1:6">
      <c r="A517" s="9">
        <v>515</v>
      </c>
      <c r="B517" s="10" t="str">
        <f>"49832023031223232320342"</f>
        <v>49832023031223232320342</v>
      </c>
      <c r="C517" s="10" t="s">
        <v>181</v>
      </c>
      <c r="D517" s="10" t="s">
        <v>529</v>
      </c>
      <c r="E517" s="10" t="s">
        <v>9</v>
      </c>
      <c r="F517" s="11"/>
    </row>
    <row r="518" customHeight="1" spans="1:6">
      <c r="A518" s="9">
        <v>516</v>
      </c>
      <c r="B518" s="10" t="str">
        <f>"4983202303092027215272"</f>
        <v>4983202303092027215272</v>
      </c>
      <c r="C518" s="10" t="s">
        <v>181</v>
      </c>
      <c r="D518" s="10" t="s">
        <v>530</v>
      </c>
      <c r="E518" s="10" t="s">
        <v>9</v>
      </c>
      <c r="F518" s="11"/>
    </row>
    <row r="519" customHeight="1" spans="1:6">
      <c r="A519" s="9">
        <v>517</v>
      </c>
      <c r="B519" s="10" t="str">
        <f>"49832023031223060120283"</f>
        <v>49832023031223060120283</v>
      </c>
      <c r="C519" s="10" t="s">
        <v>181</v>
      </c>
      <c r="D519" s="10" t="s">
        <v>531</v>
      </c>
      <c r="E519" s="10" t="s">
        <v>9</v>
      </c>
      <c r="F519" s="11"/>
    </row>
    <row r="520" customHeight="1" spans="1:6">
      <c r="A520" s="9">
        <v>518</v>
      </c>
      <c r="B520" s="10" t="str">
        <f>"49832023031300212820454"</f>
        <v>49832023031300212820454</v>
      </c>
      <c r="C520" s="10" t="s">
        <v>181</v>
      </c>
      <c r="D520" s="10" t="s">
        <v>532</v>
      </c>
      <c r="E520" s="10" t="s">
        <v>9</v>
      </c>
      <c r="F520" s="11"/>
    </row>
    <row r="521" customHeight="1" spans="1:6">
      <c r="A521" s="9">
        <v>519</v>
      </c>
      <c r="B521" s="10" t="str">
        <f>"49832023031300521220476"</f>
        <v>49832023031300521220476</v>
      </c>
      <c r="C521" s="10" t="s">
        <v>181</v>
      </c>
      <c r="D521" s="10" t="s">
        <v>533</v>
      </c>
      <c r="E521" s="10" t="s">
        <v>9</v>
      </c>
      <c r="F521" s="11"/>
    </row>
    <row r="522" customHeight="1" spans="1:6">
      <c r="A522" s="9">
        <v>520</v>
      </c>
      <c r="B522" s="10" t="str">
        <f>"49832023031308571821086"</f>
        <v>49832023031308571821086</v>
      </c>
      <c r="C522" s="10" t="s">
        <v>181</v>
      </c>
      <c r="D522" s="10" t="s">
        <v>534</v>
      </c>
      <c r="E522" s="10" t="s">
        <v>9</v>
      </c>
      <c r="F522" s="11"/>
    </row>
    <row r="523" customHeight="1" spans="1:6">
      <c r="A523" s="9">
        <v>521</v>
      </c>
      <c r="B523" s="10" t="str">
        <f>"49832023031309271721453"</f>
        <v>49832023031309271721453</v>
      </c>
      <c r="C523" s="10" t="s">
        <v>181</v>
      </c>
      <c r="D523" s="10" t="s">
        <v>535</v>
      </c>
      <c r="E523" s="10" t="s">
        <v>9</v>
      </c>
      <c r="F523" s="11"/>
    </row>
    <row r="524" customHeight="1" spans="1:6">
      <c r="A524" s="9">
        <v>522</v>
      </c>
      <c r="B524" s="10" t="str">
        <f>"49832023031120440414906"</f>
        <v>49832023031120440414906</v>
      </c>
      <c r="C524" s="10" t="s">
        <v>181</v>
      </c>
      <c r="D524" s="10" t="s">
        <v>536</v>
      </c>
      <c r="E524" s="10" t="s">
        <v>9</v>
      </c>
      <c r="F524" s="11"/>
    </row>
    <row r="525" customHeight="1" spans="1:6">
      <c r="A525" s="9">
        <v>523</v>
      </c>
      <c r="B525" s="10" t="str">
        <f>"49832023031309310121507"</f>
        <v>49832023031309310121507</v>
      </c>
      <c r="C525" s="10" t="s">
        <v>181</v>
      </c>
      <c r="D525" s="10" t="s">
        <v>537</v>
      </c>
      <c r="E525" s="10" t="s">
        <v>9</v>
      </c>
      <c r="F525" s="11"/>
    </row>
    <row r="526" customHeight="1" spans="1:6">
      <c r="A526" s="9">
        <v>524</v>
      </c>
      <c r="B526" s="10" t="str">
        <f>"49832023031221285619773"</f>
        <v>49832023031221285619773</v>
      </c>
      <c r="C526" s="10" t="s">
        <v>181</v>
      </c>
      <c r="D526" s="10" t="s">
        <v>538</v>
      </c>
      <c r="E526" s="10" t="s">
        <v>9</v>
      </c>
      <c r="F526" s="11"/>
    </row>
    <row r="527" customHeight="1" spans="1:6">
      <c r="A527" s="9">
        <v>525</v>
      </c>
      <c r="B527" s="10" t="str">
        <f>"49832023031309455421700"</f>
        <v>49832023031309455421700</v>
      </c>
      <c r="C527" s="10" t="s">
        <v>181</v>
      </c>
      <c r="D527" s="10" t="s">
        <v>539</v>
      </c>
      <c r="E527" s="10" t="s">
        <v>9</v>
      </c>
      <c r="F527" s="11"/>
    </row>
    <row r="528" customHeight="1" spans="1:6">
      <c r="A528" s="9">
        <v>526</v>
      </c>
      <c r="B528" s="10" t="str">
        <f>"49832023031309215121377"</f>
        <v>49832023031309215121377</v>
      </c>
      <c r="C528" s="10" t="s">
        <v>181</v>
      </c>
      <c r="D528" s="10" t="s">
        <v>540</v>
      </c>
      <c r="E528" s="10" t="s">
        <v>9</v>
      </c>
      <c r="F528" s="11"/>
    </row>
    <row r="529" customHeight="1" spans="1:6">
      <c r="A529" s="9">
        <v>527</v>
      </c>
      <c r="B529" s="10" t="str">
        <f>"49832023031310030221920"</f>
        <v>49832023031310030221920</v>
      </c>
      <c r="C529" s="10" t="s">
        <v>181</v>
      </c>
      <c r="D529" s="10" t="s">
        <v>541</v>
      </c>
      <c r="E529" s="10" t="s">
        <v>9</v>
      </c>
      <c r="F529" s="11"/>
    </row>
    <row r="530" customHeight="1" spans="1:6">
      <c r="A530" s="9">
        <v>528</v>
      </c>
      <c r="B530" s="10" t="str">
        <f>"4983202303092217555470"</f>
        <v>4983202303092217555470</v>
      </c>
      <c r="C530" s="10" t="s">
        <v>181</v>
      </c>
      <c r="D530" s="10" t="s">
        <v>542</v>
      </c>
      <c r="E530" s="10" t="s">
        <v>9</v>
      </c>
      <c r="F530" s="11"/>
    </row>
    <row r="531" customHeight="1" spans="1:6">
      <c r="A531" s="9">
        <v>529</v>
      </c>
      <c r="B531" s="10" t="str">
        <f>"49832023031309412021638"</f>
        <v>49832023031309412021638</v>
      </c>
      <c r="C531" s="10" t="s">
        <v>181</v>
      </c>
      <c r="D531" s="10" t="s">
        <v>543</v>
      </c>
      <c r="E531" s="10" t="s">
        <v>9</v>
      </c>
      <c r="F531" s="11"/>
    </row>
    <row r="532" customHeight="1" spans="1:6">
      <c r="A532" s="9">
        <v>530</v>
      </c>
      <c r="B532" s="10" t="str">
        <f>"49832023031211404516804"</f>
        <v>49832023031211404516804</v>
      </c>
      <c r="C532" s="10" t="s">
        <v>181</v>
      </c>
      <c r="D532" s="10" t="s">
        <v>544</v>
      </c>
      <c r="E532" s="10" t="s">
        <v>9</v>
      </c>
      <c r="F532" s="11"/>
    </row>
    <row r="533" customHeight="1" spans="1:6">
      <c r="A533" s="9">
        <v>531</v>
      </c>
      <c r="B533" s="10" t="str">
        <f>"49832023031310253222205"</f>
        <v>49832023031310253222205</v>
      </c>
      <c r="C533" s="10" t="s">
        <v>181</v>
      </c>
      <c r="D533" s="10" t="s">
        <v>545</v>
      </c>
      <c r="E533" s="10" t="s">
        <v>9</v>
      </c>
      <c r="F533" s="11"/>
    </row>
    <row r="534" customHeight="1" spans="1:6">
      <c r="A534" s="9">
        <v>532</v>
      </c>
      <c r="B534" s="10" t="str">
        <f>"49832023031309151321304"</f>
        <v>49832023031309151321304</v>
      </c>
      <c r="C534" s="10" t="s">
        <v>181</v>
      </c>
      <c r="D534" s="10" t="s">
        <v>546</v>
      </c>
      <c r="E534" s="10" t="s">
        <v>9</v>
      </c>
      <c r="F534" s="11"/>
    </row>
    <row r="535" customHeight="1" spans="1:7">
      <c r="A535" s="9">
        <v>533</v>
      </c>
      <c r="B535" s="10" t="str">
        <f>"49832023031310293022264"</f>
        <v>49832023031310293022264</v>
      </c>
      <c r="C535" s="10" t="s">
        <v>181</v>
      </c>
      <c r="D535" s="10" t="s">
        <v>462</v>
      </c>
      <c r="E535" s="10" t="s">
        <v>9</v>
      </c>
      <c r="F535" s="12" t="s">
        <v>547</v>
      </c>
      <c r="G535" s="6"/>
    </row>
    <row r="536" customHeight="1" spans="1:6">
      <c r="A536" s="9">
        <v>534</v>
      </c>
      <c r="B536" s="10" t="str">
        <f>"49832023031018201210444"</f>
        <v>49832023031018201210444</v>
      </c>
      <c r="C536" s="10" t="s">
        <v>181</v>
      </c>
      <c r="D536" s="10" t="s">
        <v>548</v>
      </c>
      <c r="E536" s="10" t="s">
        <v>9</v>
      </c>
      <c r="F536" s="11"/>
    </row>
    <row r="537" customHeight="1" spans="1:6">
      <c r="A537" s="9">
        <v>535</v>
      </c>
      <c r="B537" s="10" t="str">
        <f>"49832023031213515117413"</f>
        <v>49832023031213515117413</v>
      </c>
      <c r="C537" s="10" t="s">
        <v>181</v>
      </c>
      <c r="D537" s="10" t="s">
        <v>549</v>
      </c>
      <c r="E537" s="10" t="s">
        <v>9</v>
      </c>
      <c r="F537" s="11"/>
    </row>
    <row r="538" customHeight="1" spans="1:6">
      <c r="A538" s="9">
        <v>536</v>
      </c>
      <c r="B538" s="10" t="str">
        <f>"49832023031311062122680"</f>
        <v>49832023031311062122680</v>
      </c>
      <c r="C538" s="10" t="s">
        <v>181</v>
      </c>
      <c r="D538" s="10" t="s">
        <v>550</v>
      </c>
      <c r="E538" s="10" t="s">
        <v>9</v>
      </c>
      <c r="F538" s="11"/>
    </row>
    <row r="539" customHeight="1" spans="1:6">
      <c r="A539" s="9">
        <v>537</v>
      </c>
      <c r="B539" s="10" t="str">
        <f>"49832023031310164422085"</f>
        <v>49832023031310164422085</v>
      </c>
      <c r="C539" s="10" t="s">
        <v>181</v>
      </c>
      <c r="D539" s="10" t="s">
        <v>551</v>
      </c>
      <c r="E539" s="10" t="s">
        <v>9</v>
      </c>
      <c r="F539" s="11"/>
    </row>
    <row r="540" customHeight="1" spans="1:6">
      <c r="A540" s="9">
        <v>538</v>
      </c>
      <c r="B540" s="10" t="str">
        <f>"49832023031310441522446"</f>
        <v>49832023031310441522446</v>
      </c>
      <c r="C540" s="10" t="s">
        <v>181</v>
      </c>
      <c r="D540" s="10" t="s">
        <v>552</v>
      </c>
      <c r="E540" s="10" t="s">
        <v>9</v>
      </c>
      <c r="F540" s="11"/>
    </row>
    <row r="541" customHeight="1" spans="1:6">
      <c r="A541" s="9">
        <v>539</v>
      </c>
      <c r="B541" s="10" t="str">
        <f>"49832023031312185623329"</f>
        <v>49832023031312185623329</v>
      </c>
      <c r="C541" s="10" t="s">
        <v>181</v>
      </c>
      <c r="D541" s="10" t="s">
        <v>553</v>
      </c>
      <c r="E541" s="10" t="s">
        <v>9</v>
      </c>
      <c r="F541" s="11"/>
    </row>
    <row r="542" customHeight="1" spans="1:6">
      <c r="A542" s="9">
        <v>540</v>
      </c>
      <c r="B542" s="10" t="str">
        <f>"49832023031312312023444"</f>
        <v>49832023031312312023444</v>
      </c>
      <c r="C542" s="10" t="s">
        <v>181</v>
      </c>
      <c r="D542" s="10" t="s">
        <v>554</v>
      </c>
      <c r="E542" s="10" t="s">
        <v>9</v>
      </c>
      <c r="F542" s="11"/>
    </row>
    <row r="543" customHeight="1" spans="1:6">
      <c r="A543" s="9">
        <v>541</v>
      </c>
      <c r="B543" s="10" t="str">
        <f>"49832023031312174823319"</f>
        <v>49832023031312174823319</v>
      </c>
      <c r="C543" s="10" t="s">
        <v>181</v>
      </c>
      <c r="D543" s="10" t="s">
        <v>555</v>
      </c>
      <c r="E543" s="10" t="s">
        <v>9</v>
      </c>
      <c r="F543" s="11"/>
    </row>
    <row r="544" customHeight="1" spans="1:6">
      <c r="A544" s="9">
        <v>542</v>
      </c>
      <c r="B544" s="10" t="str">
        <f>"49832023031312275423411"</f>
        <v>49832023031312275423411</v>
      </c>
      <c r="C544" s="10" t="s">
        <v>181</v>
      </c>
      <c r="D544" s="10" t="s">
        <v>556</v>
      </c>
      <c r="E544" s="10" t="s">
        <v>9</v>
      </c>
      <c r="F544" s="11"/>
    </row>
    <row r="545" customHeight="1" spans="1:6">
      <c r="A545" s="9">
        <v>543</v>
      </c>
      <c r="B545" s="10" t="str">
        <f>"49832023031018380610497"</f>
        <v>49832023031018380610497</v>
      </c>
      <c r="C545" s="10" t="s">
        <v>181</v>
      </c>
      <c r="D545" s="10" t="s">
        <v>557</v>
      </c>
      <c r="E545" s="10" t="s">
        <v>9</v>
      </c>
      <c r="F545" s="11"/>
    </row>
    <row r="546" customHeight="1" spans="1:6">
      <c r="A546" s="9">
        <v>544</v>
      </c>
      <c r="B546" s="10" t="str">
        <f>"49832023031312560323629"</f>
        <v>49832023031312560323629</v>
      </c>
      <c r="C546" s="10" t="s">
        <v>181</v>
      </c>
      <c r="D546" s="10" t="s">
        <v>558</v>
      </c>
      <c r="E546" s="10" t="s">
        <v>9</v>
      </c>
      <c r="F546" s="11"/>
    </row>
    <row r="547" customHeight="1" spans="1:6">
      <c r="A547" s="9">
        <v>545</v>
      </c>
      <c r="B547" s="10" t="str">
        <f>"49832023031312533223608"</f>
        <v>49832023031312533223608</v>
      </c>
      <c r="C547" s="10" t="s">
        <v>181</v>
      </c>
      <c r="D547" s="10" t="s">
        <v>559</v>
      </c>
      <c r="E547" s="10" t="s">
        <v>9</v>
      </c>
      <c r="F547" s="11"/>
    </row>
    <row r="548" customHeight="1" spans="1:6">
      <c r="A548" s="9">
        <v>546</v>
      </c>
      <c r="B548" s="10" t="str">
        <f>"49832023031312211423345"</f>
        <v>49832023031312211423345</v>
      </c>
      <c r="C548" s="10" t="s">
        <v>181</v>
      </c>
      <c r="D548" s="10" t="s">
        <v>560</v>
      </c>
      <c r="E548" s="10" t="s">
        <v>9</v>
      </c>
      <c r="F548" s="11"/>
    </row>
    <row r="549" customHeight="1" spans="1:6">
      <c r="A549" s="9">
        <v>547</v>
      </c>
      <c r="B549" s="10" t="str">
        <f>"49832023031312592723658"</f>
        <v>49832023031312592723658</v>
      </c>
      <c r="C549" s="10" t="s">
        <v>181</v>
      </c>
      <c r="D549" s="10" t="s">
        <v>561</v>
      </c>
      <c r="E549" s="10" t="s">
        <v>9</v>
      </c>
      <c r="F549" s="11"/>
    </row>
    <row r="550" customHeight="1" spans="1:6">
      <c r="A550" s="9">
        <v>548</v>
      </c>
      <c r="B550" s="10" t="str">
        <f>"49832023031313084523747"</f>
        <v>49832023031313084523747</v>
      </c>
      <c r="C550" s="10" t="s">
        <v>181</v>
      </c>
      <c r="D550" s="10" t="s">
        <v>562</v>
      </c>
      <c r="E550" s="10" t="s">
        <v>9</v>
      </c>
      <c r="F550" s="11"/>
    </row>
    <row r="551" customHeight="1" spans="1:6">
      <c r="A551" s="9">
        <v>549</v>
      </c>
      <c r="B551" s="10" t="str">
        <f>"4983202303091921005141"</f>
        <v>4983202303091921005141</v>
      </c>
      <c r="C551" s="10" t="s">
        <v>181</v>
      </c>
      <c r="D551" s="10" t="s">
        <v>563</v>
      </c>
      <c r="E551" s="10" t="s">
        <v>9</v>
      </c>
      <c r="F551" s="11"/>
    </row>
    <row r="552" customHeight="1" spans="1:6">
      <c r="A552" s="9">
        <v>550</v>
      </c>
      <c r="B552" s="10" t="str">
        <f>"49832023031313120723778"</f>
        <v>49832023031313120723778</v>
      </c>
      <c r="C552" s="10" t="s">
        <v>181</v>
      </c>
      <c r="D552" s="10" t="s">
        <v>564</v>
      </c>
      <c r="E552" s="10" t="s">
        <v>9</v>
      </c>
      <c r="F552" s="11"/>
    </row>
    <row r="553" customHeight="1" spans="1:6">
      <c r="A553" s="9">
        <v>551</v>
      </c>
      <c r="B553" s="10" t="str">
        <f>"49832023031312484523582"</f>
        <v>49832023031312484523582</v>
      </c>
      <c r="C553" s="10" t="s">
        <v>181</v>
      </c>
      <c r="D553" s="10" t="s">
        <v>565</v>
      </c>
      <c r="E553" s="10" t="s">
        <v>9</v>
      </c>
      <c r="F553" s="11"/>
    </row>
    <row r="554" customHeight="1" spans="1:6">
      <c r="A554" s="9">
        <v>552</v>
      </c>
      <c r="B554" s="10" t="str">
        <f>"49832023031313192923857"</f>
        <v>49832023031313192923857</v>
      </c>
      <c r="C554" s="10" t="s">
        <v>181</v>
      </c>
      <c r="D554" s="10" t="s">
        <v>566</v>
      </c>
      <c r="E554" s="10" t="s">
        <v>9</v>
      </c>
      <c r="F554" s="11"/>
    </row>
    <row r="555" customHeight="1" spans="1:6">
      <c r="A555" s="9">
        <v>553</v>
      </c>
      <c r="B555" s="10" t="str">
        <f>"49832023031023402311654"</f>
        <v>49832023031023402311654</v>
      </c>
      <c r="C555" s="10" t="s">
        <v>181</v>
      </c>
      <c r="D555" s="10" t="s">
        <v>567</v>
      </c>
      <c r="E555" s="10" t="s">
        <v>9</v>
      </c>
      <c r="F555" s="11"/>
    </row>
    <row r="556" customHeight="1" spans="1:6">
      <c r="A556" s="9">
        <v>554</v>
      </c>
      <c r="B556" s="10" t="str">
        <f>"49832023031313062523728"</f>
        <v>49832023031313062523728</v>
      </c>
      <c r="C556" s="10" t="s">
        <v>181</v>
      </c>
      <c r="D556" s="10" t="s">
        <v>568</v>
      </c>
      <c r="E556" s="10" t="s">
        <v>9</v>
      </c>
      <c r="F556" s="11"/>
    </row>
    <row r="557" customHeight="1" spans="1:6">
      <c r="A557" s="9">
        <v>555</v>
      </c>
      <c r="B557" s="10" t="str">
        <f>"4983202303091332394555"</f>
        <v>4983202303091332394555</v>
      </c>
      <c r="C557" s="10" t="s">
        <v>181</v>
      </c>
      <c r="D557" s="10" t="s">
        <v>569</v>
      </c>
      <c r="E557" s="10" t="s">
        <v>9</v>
      </c>
      <c r="F557" s="11"/>
    </row>
    <row r="558" customHeight="1" spans="1:6">
      <c r="A558" s="9">
        <v>556</v>
      </c>
      <c r="B558" s="10" t="str">
        <f>"4983202303090924094068"</f>
        <v>4983202303090924094068</v>
      </c>
      <c r="C558" s="10" t="s">
        <v>181</v>
      </c>
      <c r="D558" s="10" t="s">
        <v>570</v>
      </c>
      <c r="E558" s="10" t="s">
        <v>9</v>
      </c>
      <c r="F558" s="11"/>
    </row>
    <row r="559" customHeight="1" spans="1:6">
      <c r="A559" s="9">
        <v>557</v>
      </c>
      <c r="B559" s="10" t="str">
        <f>"49832023031313433224018"</f>
        <v>49832023031313433224018</v>
      </c>
      <c r="C559" s="10" t="s">
        <v>181</v>
      </c>
      <c r="D559" s="10" t="s">
        <v>571</v>
      </c>
      <c r="E559" s="10" t="s">
        <v>9</v>
      </c>
      <c r="F559" s="11"/>
    </row>
    <row r="560" customHeight="1" spans="1:6">
      <c r="A560" s="9">
        <v>558</v>
      </c>
      <c r="B560" s="10" t="str">
        <f>"49832023031313571924123"</f>
        <v>49832023031313571924123</v>
      </c>
      <c r="C560" s="10" t="s">
        <v>181</v>
      </c>
      <c r="D560" s="10" t="s">
        <v>572</v>
      </c>
      <c r="E560" s="10" t="s">
        <v>9</v>
      </c>
      <c r="F560" s="11"/>
    </row>
    <row r="561" customHeight="1" spans="1:6">
      <c r="A561" s="9">
        <v>559</v>
      </c>
      <c r="B561" s="10" t="str">
        <f>"49832023031314115824242"</f>
        <v>49832023031314115824242</v>
      </c>
      <c r="C561" s="10" t="s">
        <v>181</v>
      </c>
      <c r="D561" s="10" t="s">
        <v>573</v>
      </c>
      <c r="E561" s="10" t="s">
        <v>70</v>
      </c>
      <c r="F561" s="11"/>
    </row>
    <row r="562" customHeight="1" spans="1:6">
      <c r="A562" s="9">
        <v>560</v>
      </c>
      <c r="B562" s="10" t="str">
        <f>"49832023031314162024288"</f>
        <v>49832023031314162024288</v>
      </c>
      <c r="C562" s="10" t="s">
        <v>181</v>
      </c>
      <c r="D562" s="10" t="s">
        <v>574</v>
      </c>
      <c r="E562" s="10" t="s">
        <v>9</v>
      </c>
      <c r="F562" s="11"/>
    </row>
    <row r="563" customHeight="1" spans="1:6">
      <c r="A563" s="9">
        <v>561</v>
      </c>
      <c r="B563" s="10" t="str">
        <f>"49832023031314095224227"</f>
        <v>49832023031314095224227</v>
      </c>
      <c r="C563" s="10" t="s">
        <v>181</v>
      </c>
      <c r="D563" s="10" t="s">
        <v>575</v>
      </c>
      <c r="E563" s="10" t="s">
        <v>9</v>
      </c>
      <c r="F563" s="11"/>
    </row>
    <row r="564" customHeight="1" spans="1:6">
      <c r="A564" s="9">
        <v>562</v>
      </c>
      <c r="B564" s="10" t="str">
        <f>"49832023031314574424708"</f>
        <v>49832023031314574424708</v>
      </c>
      <c r="C564" s="10" t="s">
        <v>181</v>
      </c>
      <c r="D564" s="10" t="s">
        <v>576</v>
      </c>
      <c r="E564" s="10" t="s">
        <v>9</v>
      </c>
      <c r="F564" s="11"/>
    </row>
    <row r="565" customHeight="1" spans="1:7">
      <c r="A565" s="9">
        <v>563</v>
      </c>
      <c r="B565" s="10" t="str">
        <f>"4983202303091544214795"</f>
        <v>4983202303091544214795</v>
      </c>
      <c r="C565" s="10" t="s">
        <v>181</v>
      </c>
      <c r="D565" s="10" t="s">
        <v>410</v>
      </c>
      <c r="E565" s="10" t="s">
        <v>9</v>
      </c>
      <c r="F565" s="12" t="s">
        <v>577</v>
      </c>
      <c r="G565" s="6"/>
    </row>
    <row r="566" customHeight="1" spans="1:6">
      <c r="A566" s="9">
        <v>564</v>
      </c>
      <c r="B566" s="10" t="str">
        <f>"4983202303101130247981"</f>
        <v>4983202303101130247981</v>
      </c>
      <c r="C566" s="10" t="s">
        <v>181</v>
      </c>
      <c r="D566" s="10" t="s">
        <v>578</v>
      </c>
      <c r="E566" s="10" t="s">
        <v>9</v>
      </c>
      <c r="F566" s="11"/>
    </row>
    <row r="567" customHeight="1" spans="1:6">
      <c r="A567" s="9">
        <v>565</v>
      </c>
      <c r="B567" s="10" t="str">
        <f>"49832023031223254620349"</f>
        <v>49832023031223254620349</v>
      </c>
      <c r="C567" s="10" t="s">
        <v>181</v>
      </c>
      <c r="D567" s="10" t="s">
        <v>579</v>
      </c>
      <c r="E567" s="10" t="s">
        <v>9</v>
      </c>
      <c r="F567" s="11"/>
    </row>
    <row r="568" customHeight="1" spans="1:7">
      <c r="A568" s="9">
        <v>566</v>
      </c>
      <c r="B568" s="10" t="str">
        <f>"49832023031310060621950"</f>
        <v>49832023031310060621950</v>
      </c>
      <c r="C568" s="10" t="s">
        <v>181</v>
      </c>
      <c r="D568" s="10" t="s">
        <v>282</v>
      </c>
      <c r="E568" s="10" t="s">
        <v>9</v>
      </c>
      <c r="F568" s="12" t="s">
        <v>580</v>
      </c>
      <c r="G568" s="6"/>
    </row>
    <row r="569" customHeight="1" spans="1:6">
      <c r="A569" s="9">
        <v>567</v>
      </c>
      <c r="B569" s="10" t="str">
        <f>"49832023031315354525093"</f>
        <v>49832023031315354525093</v>
      </c>
      <c r="C569" s="10" t="s">
        <v>181</v>
      </c>
      <c r="D569" s="10" t="s">
        <v>581</v>
      </c>
      <c r="E569" s="10" t="s">
        <v>9</v>
      </c>
      <c r="F569" s="11"/>
    </row>
    <row r="570" customHeight="1" spans="1:6">
      <c r="A570" s="9">
        <v>568</v>
      </c>
      <c r="B570" s="10" t="str">
        <f>"49832023031315282025027"</f>
        <v>49832023031315282025027</v>
      </c>
      <c r="C570" s="10" t="s">
        <v>181</v>
      </c>
      <c r="D570" s="10" t="s">
        <v>582</v>
      </c>
      <c r="E570" s="10" t="s">
        <v>9</v>
      </c>
      <c r="F570" s="11"/>
    </row>
    <row r="571" customHeight="1" spans="1:6">
      <c r="A571" s="9">
        <v>569</v>
      </c>
      <c r="B571" s="10" t="str">
        <f>"4983202303091228014428"</f>
        <v>4983202303091228014428</v>
      </c>
      <c r="C571" s="10" t="s">
        <v>181</v>
      </c>
      <c r="D571" s="10" t="s">
        <v>583</v>
      </c>
      <c r="E571" s="10" t="s">
        <v>9</v>
      </c>
      <c r="F571" s="11"/>
    </row>
    <row r="572" customHeight="1" spans="1:6">
      <c r="A572" s="9">
        <v>570</v>
      </c>
      <c r="B572" s="10" t="str">
        <f>"49832023031316550625870"</f>
        <v>49832023031316550625870</v>
      </c>
      <c r="C572" s="10" t="s">
        <v>181</v>
      </c>
      <c r="D572" s="10" t="s">
        <v>584</v>
      </c>
      <c r="E572" s="10" t="s">
        <v>9</v>
      </c>
      <c r="F572" s="11"/>
    </row>
    <row r="573" customHeight="1" spans="1:6">
      <c r="A573" s="9">
        <v>571</v>
      </c>
      <c r="B573" s="10" t="str">
        <f>"49832023031315162324903"</f>
        <v>49832023031315162324903</v>
      </c>
      <c r="C573" s="10" t="s">
        <v>181</v>
      </c>
      <c r="D573" s="10" t="s">
        <v>585</v>
      </c>
      <c r="E573" s="10" t="s">
        <v>9</v>
      </c>
      <c r="F573" s="11"/>
    </row>
    <row r="574" customHeight="1" spans="1:6">
      <c r="A574" s="9">
        <v>572</v>
      </c>
      <c r="B574" s="10" t="str">
        <f>"4983202303091830345072"</f>
        <v>4983202303091830345072</v>
      </c>
      <c r="C574" s="10" t="s">
        <v>181</v>
      </c>
      <c r="D574" s="10" t="s">
        <v>586</v>
      </c>
      <c r="E574" s="10" t="s">
        <v>9</v>
      </c>
      <c r="F574" s="11"/>
    </row>
    <row r="575" customHeight="1" spans="1:6">
      <c r="A575" s="9">
        <v>573</v>
      </c>
      <c r="B575" s="10" t="str">
        <f>"49832023031315501725252"</f>
        <v>49832023031315501725252</v>
      </c>
      <c r="C575" s="10" t="s">
        <v>181</v>
      </c>
      <c r="D575" s="10" t="s">
        <v>587</v>
      </c>
      <c r="E575" s="10" t="s">
        <v>9</v>
      </c>
      <c r="F575" s="11"/>
    </row>
    <row r="576" customHeight="1" spans="1:6">
      <c r="A576" s="9">
        <v>574</v>
      </c>
      <c r="B576" s="10" t="str">
        <f>"49832023031317050225942"</f>
        <v>49832023031317050225942</v>
      </c>
      <c r="C576" s="10" t="s">
        <v>181</v>
      </c>
      <c r="D576" s="10" t="s">
        <v>588</v>
      </c>
      <c r="E576" s="10" t="s">
        <v>9</v>
      </c>
      <c r="F576" s="11"/>
    </row>
    <row r="577" customHeight="1" spans="1:6">
      <c r="A577" s="9">
        <v>575</v>
      </c>
      <c r="B577" s="10" t="str">
        <f>"49832023031317131626008"</f>
        <v>49832023031317131626008</v>
      </c>
      <c r="C577" s="10" t="s">
        <v>181</v>
      </c>
      <c r="D577" s="10" t="s">
        <v>589</v>
      </c>
      <c r="E577" s="10" t="s">
        <v>9</v>
      </c>
      <c r="F577" s="11"/>
    </row>
    <row r="578" customHeight="1" spans="1:6">
      <c r="A578" s="9">
        <v>576</v>
      </c>
      <c r="B578" s="10" t="str">
        <f>"49832023031317315826143"</f>
        <v>49832023031317315826143</v>
      </c>
      <c r="C578" s="10" t="s">
        <v>181</v>
      </c>
      <c r="D578" s="10" t="s">
        <v>590</v>
      </c>
      <c r="E578" s="10" t="s">
        <v>9</v>
      </c>
      <c r="F578" s="11"/>
    </row>
    <row r="579" customHeight="1" spans="1:6">
      <c r="A579" s="9">
        <v>577</v>
      </c>
      <c r="B579" s="10" t="str">
        <f>"49832023031317253926105"</f>
        <v>49832023031317253926105</v>
      </c>
      <c r="C579" s="10" t="s">
        <v>181</v>
      </c>
      <c r="D579" s="10" t="s">
        <v>591</v>
      </c>
      <c r="E579" s="10" t="s">
        <v>9</v>
      </c>
      <c r="F579" s="11"/>
    </row>
    <row r="580" customHeight="1" spans="1:6">
      <c r="A580" s="9">
        <v>578</v>
      </c>
      <c r="B580" s="10" t="str">
        <f>"4983202303091248324478"</f>
        <v>4983202303091248324478</v>
      </c>
      <c r="C580" s="10" t="s">
        <v>181</v>
      </c>
      <c r="D580" s="10" t="s">
        <v>592</v>
      </c>
      <c r="E580" s="10" t="s">
        <v>9</v>
      </c>
      <c r="F580" s="11"/>
    </row>
    <row r="581" customHeight="1" spans="1:6">
      <c r="A581" s="9">
        <v>579</v>
      </c>
      <c r="B581" s="10" t="str">
        <f>"49832023031113180013160"</f>
        <v>49832023031113180013160</v>
      </c>
      <c r="C581" s="10" t="s">
        <v>181</v>
      </c>
      <c r="D581" s="10" t="s">
        <v>593</v>
      </c>
      <c r="E581" s="10" t="s">
        <v>9</v>
      </c>
      <c r="F581" s="11"/>
    </row>
    <row r="582" customHeight="1" spans="1:6">
      <c r="A582" s="9">
        <v>580</v>
      </c>
      <c r="B582" s="10" t="str">
        <f>"49832023031317585326315"</f>
        <v>49832023031317585326315</v>
      </c>
      <c r="C582" s="10" t="s">
        <v>181</v>
      </c>
      <c r="D582" s="10" t="s">
        <v>594</v>
      </c>
      <c r="E582" s="10" t="s">
        <v>9</v>
      </c>
      <c r="F582" s="11"/>
    </row>
    <row r="583" customHeight="1" spans="1:6">
      <c r="A583" s="9">
        <v>581</v>
      </c>
      <c r="B583" s="10" t="str">
        <f>"49832023031317245326100"</f>
        <v>49832023031317245326100</v>
      </c>
      <c r="C583" s="10" t="s">
        <v>181</v>
      </c>
      <c r="D583" s="10" t="s">
        <v>595</v>
      </c>
      <c r="E583" s="10" t="s">
        <v>9</v>
      </c>
      <c r="F583" s="11"/>
    </row>
    <row r="584" customHeight="1" spans="1:6">
      <c r="A584" s="9">
        <v>582</v>
      </c>
      <c r="B584" s="10" t="str">
        <f>"49832023031019363910724"</f>
        <v>49832023031019363910724</v>
      </c>
      <c r="C584" s="10" t="s">
        <v>181</v>
      </c>
      <c r="D584" s="10" t="s">
        <v>596</v>
      </c>
      <c r="E584" s="10" t="s">
        <v>9</v>
      </c>
      <c r="F584" s="11"/>
    </row>
    <row r="585" customHeight="1" spans="1:6">
      <c r="A585" s="9">
        <v>583</v>
      </c>
      <c r="B585" s="10" t="str">
        <f>"49832023031220041819232"</f>
        <v>49832023031220041819232</v>
      </c>
      <c r="C585" s="10" t="s">
        <v>181</v>
      </c>
      <c r="D585" s="10" t="s">
        <v>597</v>
      </c>
      <c r="E585" s="10" t="s">
        <v>9</v>
      </c>
      <c r="F585" s="11"/>
    </row>
    <row r="586" customHeight="1" spans="1:6">
      <c r="A586" s="9">
        <v>584</v>
      </c>
      <c r="B586" s="10" t="str">
        <f>"49832023031317520226275"</f>
        <v>49832023031317520226275</v>
      </c>
      <c r="C586" s="10" t="s">
        <v>181</v>
      </c>
      <c r="D586" s="10" t="s">
        <v>598</v>
      </c>
      <c r="E586" s="10" t="s">
        <v>9</v>
      </c>
      <c r="F586" s="11"/>
    </row>
    <row r="587" customHeight="1" spans="1:6">
      <c r="A587" s="9">
        <v>585</v>
      </c>
      <c r="B587" s="10" t="str">
        <f>"49832023031318062826364"</f>
        <v>49832023031318062826364</v>
      </c>
      <c r="C587" s="10" t="s">
        <v>181</v>
      </c>
      <c r="D587" s="10" t="s">
        <v>599</v>
      </c>
      <c r="E587" s="10" t="s">
        <v>9</v>
      </c>
      <c r="F587" s="11"/>
    </row>
    <row r="588" customHeight="1" spans="1:6">
      <c r="A588" s="9">
        <v>586</v>
      </c>
      <c r="B588" s="10" t="str">
        <f>"4983202303100728555621"</f>
        <v>4983202303100728555621</v>
      </c>
      <c r="C588" s="10" t="s">
        <v>181</v>
      </c>
      <c r="D588" s="10" t="s">
        <v>600</v>
      </c>
      <c r="E588" s="10" t="s">
        <v>9</v>
      </c>
      <c r="F588" s="11"/>
    </row>
    <row r="589" customHeight="1" spans="1:6">
      <c r="A589" s="9">
        <v>587</v>
      </c>
      <c r="B589" s="10" t="str">
        <f>"49832023031318360026530"</f>
        <v>49832023031318360026530</v>
      </c>
      <c r="C589" s="10" t="s">
        <v>181</v>
      </c>
      <c r="D589" s="10" t="s">
        <v>601</v>
      </c>
      <c r="E589" s="10" t="s">
        <v>9</v>
      </c>
      <c r="F589" s="11"/>
    </row>
    <row r="590" customHeight="1" spans="1:6">
      <c r="A590" s="9">
        <v>588</v>
      </c>
      <c r="B590" s="10" t="str">
        <f>"49832023031317083925966"</f>
        <v>49832023031317083925966</v>
      </c>
      <c r="C590" s="10" t="s">
        <v>181</v>
      </c>
      <c r="D590" s="10" t="s">
        <v>602</v>
      </c>
      <c r="E590" s="10" t="s">
        <v>9</v>
      </c>
      <c r="F590" s="11"/>
    </row>
    <row r="591" customHeight="1" spans="1:6">
      <c r="A591" s="9">
        <v>589</v>
      </c>
      <c r="B591" s="10" t="str">
        <f>"4983202303101353178935"</f>
        <v>4983202303101353178935</v>
      </c>
      <c r="C591" s="10" t="s">
        <v>181</v>
      </c>
      <c r="D591" s="10" t="s">
        <v>603</v>
      </c>
      <c r="E591" s="10" t="s">
        <v>9</v>
      </c>
      <c r="F591" s="11"/>
    </row>
    <row r="592" customHeight="1" spans="1:6">
      <c r="A592" s="9">
        <v>590</v>
      </c>
      <c r="B592" s="10" t="str">
        <f>"49832023031319060226748"</f>
        <v>49832023031319060226748</v>
      </c>
      <c r="C592" s="10" t="s">
        <v>181</v>
      </c>
      <c r="D592" s="10" t="s">
        <v>604</v>
      </c>
      <c r="E592" s="10" t="s">
        <v>9</v>
      </c>
      <c r="F592" s="11"/>
    </row>
    <row r="593" customHeight="1" spans="1:6">
      <c r="A593" s="9">
        <v>591</v>
      </c>
      <c r="B593" s="10" t="str">
        <f>"49832023031318180826432"</f>
        <v>49832023031318180826432</v>
      </c>
      <c r="C593" s="10" t="s">
        <v>181</v>
      </c>
      <c r="D593" s="10" t="s">
        <v>605</v>
      </c>
      <c r="E593" s="10" t="s">
        <v>9</v>
      </c>
      <c r="F593" s="11"/>
    </row>
    <row r="594" customHeight="1" spans="1:6">
      <c r="A594" s="9">
        <v>592</v>
      </c>
      <c r="B594" s="10" t="str">
        <f>"49832023031318540926649"</f>
        <v>49832023031318540926649</v>
      </c>
      <c r="C594" s="10" t="s">
        <v>181</v>
      </c>
      <c r="D594" s="10" t="s">
        <v>606</v>
      </c>
      <c r="E594" s="10" t="s">
        <v>9</v>
      </c>
      <c r="F594" s="11"/>
    </row>
    <row r="595" customHeight="1" spans="1:6">
      <c r="A595" s="9">
        <v>593</v>
      </c>
      <c r="B595" s="10" t="str">
        <f>"49832023031319065626755"</f>
        <v>49832023031319065626755</v>
      </c>
      <c r="C595" s="10" t="s">
        <v>181</v>
      </c>
      <c r="D595" s="10" t="s">
        <v>607</v>
      </c>
      <c r="E595" s="10" t="s">
        <v>9</v>
      </c>
      <c r="F595" s="11"/>
    </row>
    <row r="596" customHeight="1" spans="1:7">
      <c r="A596" s="9">
        <v>594</v>
      </c>
      <c r="B596" s="10" t="str">
        <f>"49832023031112073112878"</f>
        <v>49832023031112073112878</v>
      </c>
      <c r="C596" s="10" t="s">
        <v>181</v>
      </c>
      <c r="D596" s="10" t="s">
        <v>608</v>
      </c>
      <c r="E596" s="10" t="s">
        <v>9</v>
      </c>
      <c r="F596" s="12" t="s">
        <v>609</v>
      </c>
      <c r="G596" s="6"/>
    </row>
    <row r="597" customHeight="1" spans="1:6">
      <c r="A597" s="9">
        <v>595</v>
      </c>
      <c r="B597" s="10" t="str">
        <f>"49832023031319262526904"</f>
        <v>49832023031319262526904</v>
      </c>
      <c r="C597" s="10" t="s">
        <v>181</v>
      </c>
      <c r="D597" s="10" t="s">
        <v>610</v>
      </c>
      <c r="E597" s="10" t="s">
        <v>9</v>
      </c>
      <c r="F597" s="11"/>
    </row>
    <row r="598" customHeight="1" spans="1:6">
      <c r="A598" s="9">
        <v>596</v>
      </c>
      <c r="B598" s="10" t="str">
        <f>"49832023031319304726940"</f>
        <v>49832023031319304726940</v>
      </c>
      <c r="C598" s="10" t="s">
        <v>181</v>
      </c>
      <c r="D598" s="10" t="s">
        <v>611</v>
      </c>
      <c r="E598" s="10" t="s">
        <v>9</v>
      </c>
      <c r="F598" s="11"/>
    </row>
    <row r="599" customHeight="1" spans="1:6">
      <c r="A599" s="9">
        <v>597</v>
      </c>
      <c r="B599" s="10" t="str">
        <f>"49832023031319282426921"</f>
        <v>49832023031319282426921</v>
      </c>
      <c r="C599" s="10" t="s">
        <v>181</v>
      </c>
      <c r="D599" s="10" t="s">
        <v>612</v>
      </c>
      <c r="E599" s="10" t="s">
        <v>9</v>
      </c>
      <c r="F599" s="11"/>
    </row>
    <row r="600" customHeight="1" spans="1:6">
      <c r="A600" s="9">
        <v>598</v>
      </c>
      <c r="B600" s="10" t="str">
        <f>"49832023031319153526819"</f>
        <v>49832023031319153526819</v>
      </c>
      <c r="C600" s="10" t="s">
        <v>181</v>
      </c>
      <c r="D600" s="10" t="s">
        <v>613</v>
      </c>
      <c r="E600" s="10" t="s">
        <v>9</v>
      </c>
      <c r="F600" s="11"/>
    </row>
    <row r="601" customHeight="1" spans="1:6">
      <c r="A601" s="9">
        <v>599</v>
      </c>
      <c r="B601" s="10" t="str">
        <f>"49832023031319052926739"</f>
        <v>49832023031319052926739</v>
      </c>
      <c r="C601" s="10" t="s">
        <v>181</v>
      </c>
      <c r="D601" s="10" t="s">
        <v>614</v>
      </c>
      <c r="E601" s="10" t="s">
        <v>9</v>
      </c>
      <c r="F601" s="11"/>
    </row>
    <row r="602" customHeight="1" spans="1:6">
      <c r="A602" s="9">
        <v>600</v>
      </c>
      <c r="B602" s="10" t="str">
        <f>"49832023031020083510866"</f>
        <v>49832023031020083510866</v>
      </c>
      <c r="C602" s="10" t="s">
        <v>181</v>
      </c>
      <c r="D602" s="10" t="s">
        <v>615</v>
      </c>
      <c r="E602" s="10" t="s">
        <v>9</v>
      </c>
      <c r="F602" s="11"/>
    </row>
    <row r="603" customHeight="1" spans="1:6">
      <c r="A603" s="9">
        <v>601</v>
      </c>
      <c r="B603" s="10" t="str">
        <f>"4983202303092009355234"</f>
        <v>4983202303092009355234</v>
      </c>
      <c r="C603" s="10" t="s">
        <v>181</v>
      </c>
      <c r="D603" s="10" t="s">
        <v>616</v>
      </c>
      <c r="E603" s="10" t="s">
        <v>9</v>
      </c>
      <c r="F603" s="11"/>
    </row>
    <row r="604" customHeight="1" spans="1:6">
      <c r="A604" s="9">
        <v>602</v>
      </c>
      <c r="B604" s="10" t="str">
        <f>"49832023031319185626845"</f>
        <v>49832023031319185626845</v>
      </c>
      <c r="C604" s="10" t="s">
        <v>181</v>
      </c>
      <c r="D604" s="10" t="s">
        <v>617</v>
      </c>
      <c r="E604" s="10" t="s">
        <v>9</v>
      </c>
      <c r="F604" s="11"/>
    </row>
    <row r="605" customHeight="1" spans="1:6">
      <c r="A605" s="9">
        <v>603</v>
      </c>
      <c r="B605" s="10" t="str">
        <f>"49832023031107212411825"</f>
        <v>49832023031107212411825</v>
      </c>
      <c r="C605" s="10" t="s">
        <v>181</v>
      </c>
      <c r="D605" s="10" t="s">
        <v>618</v>
      </c>
      <c r="E605" s="10" t="s">
        <v>9</v>
      </c>
      <c r="F605" s="11"/>
    </row>
    <row r="606" customHeight="1" spans="1:6">
      <c r="A606" s="9">
        <v>604</v>
      </c>
      <c r="B606" s="10" t="str">
        <f>"49832023031319484227086"</f>
        <v>49832023031319484227086</v>
      </c>
      <c r="C606" s="10" t="s">
        <v>181</v>
      </c>
      <c r="D606" s="10" t="s">
        <v>619</v>
      </c>
      <c r="E606" s="10" t="s">
        <v>9</v>
      </c>
      <c r="F606" s="11"/>
    </row>
    <row r="607" customHeight="1" spans="1:6">
      <c r="A607" s="9">
        <v>605</v>
      </c>
      <c r="B607" s="10" t="str">
        <f>"49832023031319530727127"</f>
        <v>49832023031319530727127</v>
      </c>
      <c r="C607" s="10" t="s">
        <v>181</v>
      </c>
      <c r="D607" s="10" t="s">
        <v>620</v>
      </c>
      <c r="E607" s="10" t="s">
        <v>9</v>
      </c>
      <c r="F607" s="11"/>
    </row>
    <row r="608" customHeight="1" spans="1:6">
      <c r="A608" s="9">
        <v>606</v>
      </c>
      <c r="B608" s="10" t="str">
        <f>"49832023031312290623421"</f>
        <v>49832023031312290623421</v>
      </c>
      <c r="C608" s="10" t="s">
        <v>181</v>
      </c>
      <c r="D608" s="10" t="s">
        <v>621</v>
      </c>
      <c r="E608" s="10" t="s">
        <v>9</v>
      </c>
      <c r="F608" s="11"/>
    </row>
    <row r="609" customHeight="1" spans="1:6">
      <c r="A609" s="9">
        <v>607</v>
      </c>
      <c r="B609" s="10" t="str">
        <f>"49832023031319473427081"</f>
        <v>49832023031319473427081</v>
      </c>
      <c r="C609" s="10" t="s">
        <v>181</v>
      </c>
      <c r="D609" s="10" t="s">
        <v>622</v>
      </c>
      <c r="E609" s="10" t="s">
        <v>9</v>
      </c>
      <c r="F609" s="11"/>
    </row>
    <row r="610" customHeight="1" spans="1:6">
      <c r="A610" s="9">
        <v>608</v>
      </c>
      <c r="B610" s="10" t="str">
        <f>"49832023031319433427050"</f>
        <v>49832023031319433427050</v>
      </c>
      <c r="C610" s="10" t="s">
        <v>181</v>
      </c>
      <c r="D610" s="10" t="s">
        <v>623</v>
      </c>
      <c r="E610" s="10" t="s">
        <v>9</v>
      </c>
      <c r="F610" s="11"/>
    </row>
    <row r="611" customHeight="1" spans="1:6">
      <c r="A611" s="9">
        <v>609</v>
      </c>
      <c r="B611" s="10" t="str">
        <f>"49832023031319555727154"</f>
        <v>49832023031319555727154</v>
      </c>
      <c r="C611" s="10" t="s">
        <v>181</v>
      </c>
      <c r="D611" s="10" t="s">
        <v>624</v>
      </c>
      <c r="E611" s="10" t="s">
        <v>9</v>
      </c>
      <c r="F611" s="11"/>
    </row>
    <row r="612" customHeight="1" spans="1:6">
      <c r="A612" s="9">
        <v>610</v>
      </c>
      <c r="B612" s="10" t="str">
        <f>"49832023031020364910975"</f>
        <v>49832023031020364910975</v>
      </c>
      <c r="C612" s="10" t="s">
        <v>181</v>
      </c>
      <c r="D612" s="10" t="s">
        <v>625</v>
      </c>
      <c r="E612" s="10" t="s">
        <v>9</v>
      </c>
      <c r="F612" s="11"/>
    </row>
    <row r="613" customHeight="1" spans="1:6">
      <c r="A613" s="9">
        <v>611</v>
      </c>
      <c r="B613" s="10" t="str">
        <f>"49832023031319493827095"</f>
        <v>49832023031319493827095</v>
      </c>
      <c r="C613" s="10" t="s">
        <v>181</v>
      </c>
      <c r="D613" s="10" t="s">
        <v>626</v>
      </c>
      <c r="E613" s="10" t="s">
        <v>9</v>
      </c>
      <c r="F613" s="11"/>
    </row>
    <row r="614" customHeight="1" spans="1:6">
      <c r="A614" s="9">
        <v>612</v>
      </c>
      <c r="B614" s="10" t="str">
        <f>"49832023031320210527372"</f>
        <v>49832023031320210527372</v>
      </c>
      <c r="C614" s="10" t="s">
        <v>181</v>
      </c>
      <c r="D614" s="10" t="s">
        <v>627</v>
      </c>
      <c r="E614" s="10" t="s">
        <v>9</v>
      </c>
      <c r="F614" s="11"/>
    </row>
    <row r="615" customHeight="1" spans="1:6">
      <c r="A615" s="9">
        <v>613</v>
      </c>
      <c r="B615" s="10" t="str">
        <f>"49832023031110550012580"</f>
        <v>49832023031110550012580</v>
      </c>
      <c r="C615" s="10" t="s">
        <v>181</v>
      </c>
      <c r="D615" s="10" t="s">
        <v>628</v>
      </c>
      <c r="E615" s="10" t="s">
        <v>9</v>
      </c>
      <c r="F615" s="11"/>
    </row>
    <row r="616" customHeight="1" spans="1:6">
      <c r="A616" s="9">
        <v>614</v>
      </c>
      <c r="B616" s="10" t="str">
        <f>"49832023031313093423759"</f>
        <v>49832023031313093423759</v>
      </c>
      <c r="C616" s="10" t="s">
        <v>181</v>
      </c>
      <c r="D616" s="10" t="s">
        <v>629</v>
      </c>
      <c r="E616" s="10" t="s">
        <v>9</v>
      </c>
      <c r="F616" s="11"/>
    </row>
    <row r="617" customHeight="1" spans="1:6">
      <c r="A617" s="9">
        <v>615</v>
      </c>
      <c r="B617" s="10" t="str">
        <f>"49832023031319463327075"</f>
        <v>49832023031319463327075</v>
      </c>
      <c r="C617" s="10" t="s">
        <v>181</v>
      </c>
      <c r="D617" s="10" t="s">
        <v>630</v>
      </c>
      <c r="E617" s="10" t="s">
        <v>9</v>
      </c>
      <c r="F617" s="11"/>
    </row>
    <row r="618" customHeight="1" spans="1:6">
      <c r="A618" s="9">
        <v>616</v>
      </c>
      <c r="B618" s="10" t="str">
        <f>"49832023031320410827513"</f>
        <v>49832023031320410827513</v>
      </c>
      <c r="C618" s="10" t="s">
        <v>181</v>
      </c>
      <c r="D618" s="10" t="s">
        <v>631</v>
      </c>
      <c r="E618" s="10" t="s">
        <v>9</v>
      </c>
      <c r="F618" s="11"/>
    </row>
    <row r="619" customHeight="1" spans="1:6">
      <c r="A619" s="9">
        <v>617</v>
      </c>
      <c r="B619" s="10" t="str">
        <f>"49832023031320495927596"</f>
        <v>49832023031320495927596</v>
      </c>
      <c r="C619" s="10" t="s">
        <v>181</v>
      </c>
      <c r="D619" s="10" t="s">
        <v>632</v>
      </c>
      <c r="E619" s="10" t="s">
        <v>9</v>
      </c>
      <c r="F619" s="11"/>
    </row>
    <row r="620" customHeight="1" spans="1:6">
      <c r="A620" s="9">
        <v>618</v>
      </c>
      <c r="B620" s="10" t="str">
        <f>"49832023031320174527351"</f>
        <v>49832023031320174527351</v>
      </c>
      <c r="C620" s="10" t="s">
        <v>181</v>
      </c>
      <c r="D620" s="10" t="s">
        <v>633</v>
      </c>
      <c r="E620" s="10" t="s">
        <v>9</v>
      </c>
      <c r="F620" s="11"/>
    </row>
    <row r="621" customHeight="1" spans="1:6">
      <c r="A621" s="9">
        <v>619</v>
      </c>
      <c r="B621" s="10" t="str">
        <f>"49832023031320333327459"</f>
        <v>49832023031320333327459</v>
      </c>
      <c r="C621" s="10" t="s">
        <v>181</v>
      </c>
      <c r="D621" s="10" t="s">
        <v>634</v>
      </c>
      <c r="E621" s="10" t="s">
        <v>9</v>
      </c>
      <c r="F621" s="11"/>
    </row>
    <row r="622" customHeight="1" spans="1:6">
      <c r="A622" s="9">
        <v>620</v>
      </c>
      <c r="B622" s="10" t="str">
        <f>"49832023031320483727580"</f>
        <v>49832023031320483727580</v>
      </c>
      <c r="C622" s="10" t="s">
        <v>181</v>
      </c>
      <c r="D622" s="10" t="s">
        <v>635</v>
      </c>
      <c r="E622" s="10" t="s">
        <v>9</v>
      </c>
      <c r="F622" s="11"/>
    </row>
    <row r="623" customHeight="1" spans="1:6">
      <c r="A623" s="9">
        <v>621</v>
      </c>
      <c r="B623" s="10" t="str">
        <f>"49832023031320312627439"</f>
        <v>49832023031320312627439</v>
      </c>
      <c r="C623" s="10" t="s">
        <v>181</v>
      </c>
      <c r="D623" s="10" t="s">
        <v>636</v>
      </c>
      <c r="E623" s="10" t="s">
        <v>9</v>
      </c>
      <c r="F623" s="11"/>
    </row>
    <row r="624" customHeight="1" spans="1:6">
      <c r="A624" s="9">
        <v>622</v>
      </c>
      <c r="B624" s="10" t="str">
        <f>"49832023031320594427674"</f>
        <v>49832023031320594427674</v>
      </c>
      <c r="C624" s="10" t="s">
        <v>181</v>
      </c>
      <c r="D624" s="10" t="s">
        <v>637</v>
      </c>
      <c r="E624" s="10" t="s">
        <v>9</v>
      </c>
      <c r="F624" s="11"/>
    </row>
    <row r="625" customHeight="1" spans="1:6">
      <c r="A625" s="9">
        <v>623</v>
      </c>
      <c r="B625" s="10" t="str">
        <f>"49832023031111354412761"</f>
        <v>49832023031111354412761</v>
      </c>
      <c r="C625" s="10" t="s">
        <v>181</v>
      </c>
      <c r="D625" s="10" t="s">
        <v>638</v>
      </c>
      <c r="E625" s="10" t="s">
        <v>9</v>
      </c>
      <c r="F625" s="11"/>
    </row>
    <row r="626" customHeight="1" spans="1:6">
      <c r="A626" s="9">
        <v>624</v>
      </c>
      <c r="B626" s="10" t="str">
        <f>"49832023031309420021650"</f>
        <v>49832023031309420021650</v>
      </c>
      <c r="C626" s="10" t="s">
        <v>181</v>
      </c>
      <c r="D626" s="10" t="s">
        <v>639</v>
      </c>
      <c r="E626" s="10" t="s">
        <v>9</v>
      </c>
      <c r="F626" s="11"/>
    </row>
    <row r="627" customHeight="1" spans="1:6">
      <c r="A627" s="9">
        <v>625</v>
      </c>
      <c r="B627" s="10" t="str">
        <f>"49832023031320125327311"</f>
        <v>49832023031320125327311</v>
      </c>
      <c r="C627" s="10" t="s">
        <v>181</v>
      </c>
      <c r="D627" s="10" t="s">
        <v>640</v>
      </c>
      <c r="E627" s="10" t="s">
        <v>9</v>
      </c>
      <c r="F627" s="11"/>
    </row>
    <row r="628" customHeight="1" spans="1:6">
      <c r="A628" s="9">
        <v>626</v>
      </c>
      <c r="B628" s="10" t="str">
        <f>"49832023031320565527647"</f>
        <v>49832023031320565527647</v>
      </c>
      <c r="C628" s="10" t="s">
        <v>181</v>
      </c>
      <c r="D628" s="10" t="s">
        <v>641</v>
      </c>
      <c r="E628" s="10" t="s">
        <v>9</v>
      </c>
      <c r="F628" s="11"/>
    </row>
    <row r="629" customHeight="1" spans="1:6">
      <c r="A629" s="9">
        <v>627</v>
      </c>
      <c r="B629" s="10" t="str">
        <f>"49832023031321082127748"</f>
        <v>49832023031321082127748</v>
      </c>
      <c r="C629" s="10" t="s">
        <v>181</v>
      </c>
      <c r="D629" s="10" t="s">
        <v>642</v>
      </c>
      <c r="E629" s="10" t="s">
        <v>9</v>
      </c>
      <c r="F629" s="11"/>
    </row>
    <row r="630" customHeight="1" spans="1:6">
      <c r="A630" s="9">
        <v>628</v>
      </c>
      <c r="B630" s="10" t="str">
        <f>"49832023031321172727829"</f>
        <v>49832023031321172727829</v>
      </c>
      <c r="C630" s="10" t="s">
        <v>181</v>
      </c>
      <c r="D630" s="10" t="s">
        <v>643</v>
      </c>
      <c r="E630" s="10" t="s">
        <v>9</v>
      </c>
      <c r="F630" s="11"/>
    </row>
    <row r="631" customHeight="1" spans="1:6">
      <c r="A631" s="9">
        <v>629</v>
      </c>
      <c r="B631" s="10" t="str">
        <f>"49832023031019132110637"</f>
        <v>49832023031019132110637</v>
      </c>
      <c r="C631" s="10" t="s">
        <v>181</v>
      </c>
      <c r="D631" s="10" t="s">
        <v>644</v>
      </c>
      <c r="E631" s="10" t="s">
        <v>9</v>
      </c>
      <c r="F631" s="11"/>
    </row>
    <row r="632" customHeight="1" spans="1:6">
      <c r="A632" s="9">
        <v>630</v>
      </c>
      <c r="B632" s="10" t="str">
        <f>"49832023031316032525385"</f>
        <v>49832023031316032525385</v>
      </c>
      <c r="C632" s="10" t="s">
        <v>181</v>
      </c>
      <c r="D632" s="10" t="s">
        <v>645</v>
      </c>
      <c r="E632" s="10" t="s">
        <v>9</v>
      </c>
      <c r="F632" s="11"/>
    </row>
    <row r="633" customHeight="1" spans="1:6">
      <c r="A633" s="9">
        <v>631</v>
      </c>
      <c r="B633" s="10" t="str">
        <f>"49832023031111362512763"</f>
        <v>49832023031111362512763</v>
      </c>
      <c r="C633" s="10" t="s">
        <v>181</v>
      </c>
      <c r="D633" s="10" t="s">
        <v>646</v>
      </c>
      <c r="E633" s="10" t="s">
        <v>9</v>
      </c>
      <c r="F633" s="11"/>
    </row>
    <row r="634" customHeight="1" spans="1:6">
      <c r="A634" s="9">
        <v>632</v>
      </c>
      <c r="B634" s="10" t="str">
        <f>"4983202303092205565448"</f>
        <v>4983202303092205565448</v>
      </c>
      <c r="C634" s="10" t="s">
        <v>181</v>
      </c>
      <c r="D634" s="10" t="s">
        <v>647</v>
      </c>
      <c r="E634" s="10" t="s">
        <v>9</v>
      </c>
      <c r="F634" s="11"/>
    </row>
    <row r="635" customHeight="1" spans="1:6">
      <c r="A635" s="9">
        <v>633</v>
      </c>
      <c r="B635" s="10" t="str">
        <f>"49832023031321243727882"</f>
        <v>49832023031321243727882</v>
      </c>
      <c r="C635" s="10" t="s">
        <v>181</v>
      </c>
      <c r="D635" s="10" t="s">
        <v>648</v>
      </c>
      <c r="E635" s="10" t="s">
        <v>9</v>
      </c>
      <c r="F635" s="11"/>
    </row>
    <row r="636" customHeight="1" spans="1:6">
      <c r="A636" s="9">
        <v>634</v>
      </c>
      <c r="B636" s="10" t="str">
        <f>"49832023031321033927716"</f>
        <v>49832023031321033927716</v>
      </c>
      <c r="C636" s="10" t="s">
        <v>181</v>
      </c>
      <c r="D636" s="10" t="s">
        <v>649</v>
      </c>
      <c r="E636" s="10" t="s">
        <v>9</v>
      </c>
      <c r="F636" s="11"/>
    </row>
    <row r="637" customHeight="1" spans="1:6">
      <c r="A637" s="9">
        <v>635</v>
      </c>
      <c r="B637" s="10" t="str">
        <f>"49832023031218523818863"</f>
        <v>49832023031218523818863</v>
      </c>
      <c r="C637" s="10" t="s">
        <v>181</v>
      </c>
      <c r="D637" s="10" t="s">
        <v>650</v>
      </c>
      <c r="E637" s="10" t="s">
        <v>9</v>
      </c>
      <c r="F637" s="11"/>
    </row>
    <row r="638" customHeight="1" spans="1:6">
      <c r="A638" s="9">
        <v>636</v>
      </c>
      <c r="B638" s="10" t="str">
        <f>"49832023031221103019665"</f>
        <v>49832023031221103019665</v>
      </c>
      <c r="C638" s="10" t="s">
        <v>181</v>
      </c>
      <c r="D638" s="10" t="s">
        <v>651</v>
      </c>
      <c r="E638" s="10" t="s">
        <v>9</v>
      </c>
      <c r="F638" s="11"/>
    </row>
    <row r="639" customHeight="1" spans="1:6">
      <c r="A639" s="9">
        <v>637</v>
      </c>
      <c r="B639" s="10" t="str">
        <f>"49832023031321443928022"</f>
        <v>49832023031321443928022</v>
      </c>
      <c r="C639" s="10" t="s">
        <v>181</v>
      </c>
      <c r="D639" s="10" t="s">
        <v>652</v>
      </c>
      <c r="E639" s="10" t="s">
        <v>9</v>
      </c>
      <c r="F639" s="11"/>
    </row>
    <row r="640" customHeight="1" spans="1:6">
      <c r="A640" s="9">
        <v>638</v>
      </c>
      <c r="B640" s="10" t="str">
        <f>"49832023031320033027227"</f>
        <v>49832023031320033027227</v>
      </c>
      <c r="C640" s="10" t="s">
        <v>181</v>
      </c>
      <c r="D640" s="10" t="s">
        <v>653</v>
      </c>
      <c r="E640" s="10" t="s">
        <v>9</v>
      </c>
      <c r="F640" s="11"/>
    </row>
    <row r="641" customHeight="1" spans="1:6">
      <c r="A641" s="9">
        <v>639</v>
      </c>
      <c r="B641" s="10" t="str">
        <f>"49832023031021473611288"</f>
        <v>49832023031021473611288</v>
      </c>
      <c r="C641" s="10" t="s">
        <v>181</v>
      </c>
      <c r="D641" s="10" t="s">
        <v>654</v>
      </c>
      <c r="E641" s="10" t="s">
        <v>9</v>
      </c>
      <c r="F641" s="11"/>
    </row>
    <row r="642" customHeight="1" spans="1:6">
      <c r="A642" s="9">
        <v>640</v>
      </c>
      <c r="B642" s="10" t="str">
        <f>"49832023031321522928087"</f>
        <v>49832023031321522928087</v>
      </c>
      <c r="C642" s="10" t="s">
        <v>181</v>
      </c>
      <c r="D642" s="10" t="s">
        <v>655</v>
      </c>
      <c r="E642" s="10" t="s">
        <v>9</v>
      </c>
      <c r="F642" s="11"/>
    </row>
    <row r="643" customHeight="1" spans="1:6">
      <c r="A643" s="9">
        <v>641</v>
      </c>
      <c r="B643" s="10" t="str">
        <f>"49832023031321453528032"</f>
        <v>49832023031321453528032</v>
      </c>
      <c r="C643" s="10" t="s">
        <v>181</v>
      </c>
      <c r="D643" s="10" t="s">
        <v>656</v>
      </c>
      <c r="E643" s="10" t="s">
        <v>9</v>
      </c>
      <c r="F643" s="11"/>
    </row>
    <row r="644" customHeight="1" spans="1:6">
      <c r="A644" s="9">
        <v>642</v>
      </c>
      <c r="B644" s="10" t="str">
        <f>"49832023031321494128061"</f>
        <v>49832023031321494128061</v>
      </c>
      <c r="C644" s="10" t="s">
        <v>181</v>
      </c>
      <c r="D644" s="10" t="s">
        <v>657</v>
      </c>
      <c r="E644" s="10" t="s">
        <v>9</v>
      </c>
      <c r="F644" s="11"/>
    </row>
    <row r="645" customHeight="1" spans="1:6">
      <c r="A645" s="9">
        <v>643</v>
      </c>
      <c r="B645" s="10" t="str">
        <f>"49832023031112351112987"</f>
        <v>49832023031112351112987</v>
      </c>
      <c r="C645" s="10" t="s">
        <v>181</v>
      </c>
      <c r="D645" s="10" t="s">
        <v>658</v>
      </c>
      <c r="E645" s="10" t="s">
        <v>9</v>
      </c>
      <c r="F645" s="11"/>
    </row>
    <row r="646" customHeight="1" spans="1:6">
      <c r="A646" s="9">
        <v>644</v>
      </c>
      <c r="B646" s="10" t="str">
        <f>"49832023031322014528155"</f>
        <v>49832023031322014528155</v>
      </c>
      <c r="C646" s="10" t="s">
        <v>181</v>
      </c>
      <c r="D646" s="10" t="s">
        <v>659</v>
      </c>
      <c r="E646" s="10" t="s">
        <v>9</v>
      </c>
      <c r="F646" s="11"/>
    </row>
    <row r="647" customHeight="1" spans="1:6">
      <c r="A647" s="9">
        <v>645</v>
      </c>
      <c r="B647" s="10" t="str">
        <f>"49832023031322080128197"</f>
        <v>49832023031322080128197</v>
      </c>
      <c r="C647" s="10" t="s">
        <v>181</v>
      </c>
      <c r="D647" s="10" t="s">
        <v>660</v>
      </c>
      <c r="E647" s="10" t="s">
        <v>9</v>
      </c>
      <c r="F647" s="11"/>
    </row>
    <row r="648" customHeight="1" spans="1:6">
      <c r="A648" s="9">
        <v>646</v>
      </c>
      <c r="B648" s="10" t="str">
        <f>"49832023031322103328216"</f>
        <v>49832023031322103328216</v>
      </c>
      <c r="C648" s="10" t="s">
        <v>181</v>
      </c>
      <c r="D648" s="10" t="s">
        <v>661</v>
      </c>
      <c r="E648" s="10" t="s">
        <v>9</v>
      </c>
      <c r="F648" s="11"/>
    </row>
    <row r="649" customHeight="1" spans="1:6">
      <c r="A649" s="9">
        <v>647</v>
      </c>
      <c r="B649" s="10" t="str">
        <f>"49832023031321500828068"</f>
        <v>49832023031321500828068</v>
      </c>
      <c r="C649" s="10" t="s">
        <v>181</v>
      </c>
      <c r="D649" s="10" t="s">
        <v>662</v>
      </c>
      <c r="E649" s="10" t="s">
        <v>9</v>
      </c>
      <c r="F649" s="11"/>
    </row>
    <row r="650" customHeight="1" spans="1:6">
      <c r="A650" s="9">
        <v>648</v>
      </c>
      <c r="B650" s="10" t="str">
        <f>"49832023031322002028145"</f>
        <v>49832023031322002028145</v>
      </c>
      <c r="C650" s="10" t="s">
        <v>181</v>
      </c>
      <c r="D650" s="10" t="s">
        <v>663</v>
      </c>
      <c r="E650" s="10" t="s">
        <v>9</v>
      </c>
      <c r="F650" s="11"/>
    </row>
    <row r="651" customHeight="1" spans="1:6">
      <c r="A651" s="9">
        <v>649</v>
      </c>
      <c r="B651" s="10" t="str">
        <f>"49832023031322235628297"</f>
        <v>49832023031322235628297</v>
      </c>
      <c r="C651" s="10" t="s">
        <v>181</v>
      </c>
      <c r="D651" s="10" t="s">
        <v>664</v>
      </c>
      <c r="E651" s="10" t="s">
        <v>9</v>
      </c>
      <c r="F651" s="11"/>
    </row>
    <row r="652" customHeight="1" spans="1:6">
      <c r="A652" s="9">
        <v>650</v>
      </c>
      <c r="B652" s="10" t="str">
        <f>"49832023031321375027974"</f>
        <v>49832023031321375027974</v>
      </c>
      <c r="C652" s="10" t="s">
        <v>181</v>
      </c>
      <c r="D652" s="10" t="s">
        <v>665</v>
      </c>
      <c r="E652" s="10" t="s">
        <v>9</v>
      </c>
      <c r="F652" s="11"/>
    </row>
    <row r="653" customHeight="1" spans="1:6">
      <c r="A653" s="9">
        <v>651</v>
      </c>
      <c r="B653" s="10" t="str">
        <f>"49832023031321495528065"</f>
        <v>49832023031321495528065</v>
      </c>
      <c r="C653" s="10" t="s">
        <v>181</v>
      </c>
      <c r="D653" s="10" t="s">
        <v>666</v>
      </c>
      <c r="E653" s="10" t="s">
        <v>9</v>
      </c>
      <c r="F653" s="11"/>
    </row>
    <row r="654" customHeight="1" spans="1:6">
      <c r="A654" s="9">
        <v>652</v>
      </c>
      <c r="B654" s="10" t="str">
        <f>"49832023031322134028237"</f>
        <v>49832023031322134028237</v>
      </c>
      <c r="C654" s="10" t="s">
        <v>181</v>
      </c>
      <c r="D654" s="10" t="s">
        <v>667</v>
      </c>
      <c r="E654" s="10" t="s">
        <v>9</v>
      </c>
      <c r="F654" s="11"/>
    </row>
    <row r="655" customHeight="1" spans="1:6">
      <c r="A655" s="9">
        <v>653</v>
      </c>
      <c r="B655" s="10" t="str">
        <f>"49832023031321574328126"</f>
        <v>49832023031321574328126</v>
      </c>
      <c r="C655" s="10" t="s">
        <v>181</v>
      </c>
      <c r="D655" s="10" t="s">
        <v>668</v>
      </c>
      <c r="E655" s="10" t="s">
        <v>9</v>
      </c>
      <c r="F655" s="11"/>
    </row>
    <row r="656" customHeight="1" spans="1:6">
      <c r="A656" s="9">
        <v>654</v>
      </c>
      <c r="B656" s="10" t="str">
        <f>"49832023031322333928340"</f>
        <v>49832023031322333928340</v>
      </c>
      <c r="C656" s="10" t="s">
        <v>181</v>
      </c>
      <c r="D656" s="10" t="s">
        <v>669</v>
      </c>
      <c r="E656" s="10" t="s">
        <v>9</v>
      </c>
      <c r="F656" s="11"/>
    </row>
    <row r="657" customHeight="1" spans="1:6">
      <c r="A657" s="9">
        <v>655</v>
      </c>
      <c r="B657" s="10" t="str">
        <f>"49832023031322310328324"</f>
        <v>49832023031322310328324</v>
      </c>
      <c r="C657" s="10" t="s">
        <v>181</v>
      </c>
      <c r="D657" s="10" t="s">
        <v>670</v>
      </c>
      <c r="E657" s="10" t="s">
        <v>9</v>
      </c>
      <c r="F657" s="11"/>
    </row>
    <row r="658" customHeight="1" spans="1:6">
      <c r="A658" s="9">
        <v>656</v>
      </c>
      <c r="B658" s="10" t="str">
        <f>"49832023031322425928394"</f>
        <v>49832023031322425928394</v>
      </c>
      <c r="C658" s="10" t="s">
        <v>181</v>
      </c>
      <c r="D658" s="10" t="s">
        <v>671</v>
      </c>
      <c r="E658" s="10" t="s">
        <v>9</v>
      </c>
      <c r="F658" s="11"/>
    </row>
    <row r="659" customHeight="1" spans="1:6">
      <c r="A659" s="9">
        <v>657</v>
      </c>
      <c r="B659" s="10" t="str">
        <f>"49832023031322442328403"</f>
        <v>49832023031322442328403</v>
      </c>
      <c r="C659" s="10" t="s">
        <v>181</v>
      </c>
      <c r="D659" s="10" t="s">
        <v>672</v>
      </c>
      <c r="E659" s="10" t="s">
        <v>9</v>
      </c>
      <c r="F659" s="11"/>
    </row>
    <row r="660" customHeight="1" spans="1:6">
      <c r="A660" s="9">
        <v>658</v>
      </c>
      <c r="B660" s="10" t="str">
        <f>"49832023031322402428379"</f>
        <v>49832023031322402428379</v>
      </c>
      <c r="C660" s="10" t="s">
        <v>181</v>
      </c>
      <c r="D660" s="10" t="s">
        <v>673</v>
      </c>
      <c r="E660" s="10" t="s">
        <v>9</v>
      </c>
      <c r="F660" s="11"/>
    </row>
    <row r="661" customHeight="1" spans="1:6">
      <c r="A661" s="9">
        <v>659</v>
      </c>
      <c r="B661" s="10" t="str">
        <f>"4983202303091103074287"</f>
        <v>4983202303091103074287</v>
      </c>
      <c r="C661" s="10" t="s">
        <v>181</v>
      </c>
      <c r="D661" s="10" t="s">
        <v>674</v>
      </c>
      <c r="E661" s="10" t="s">
        <v>9</v>
      </c>
      <c r="F661" s="11"/>
    </row>
    <row r="662" customHeight="1" spans="1:6">
      <c r="A662" s="9">
        <v>660</v>
      </c>
      <c r="B662" s="10" t="str">
        <f>"49832023031322581428476"</f>
        <v>49832023031322581428476</v>
      </c>
      <c r="C662" s="10" t="s">
        <v>181</v>
      </c>
      <c r="D662" s="10" t="s">
        <v>675</v>
      </c>
      <c r="E662" s="10" t="s">
        <v>9</v>
      </c>
      <c r="F662" s="11"/>
    </row>
    <row r="663" customHeight="1" spans="1:6">
      <c r="A663" s="9">
        <v>661</v>
      </c>
      <c r="B663" s="10" t="str">
        <f>"49832023031323155328559"</f>
        <v>49832023031323155328559</v>
      </c>
      <c r="C663" s="10" t="s">
        <v>181</v>
      </c>
      <c r="D663" s="10" t="s">
        <v>676</v>
      </c>
      <c r="E663" s="10" t="s">
        <v>9</v>
      </c>
      <c r="F663" s="11"/>
    </row>
    <row r="664" customHeight="1" spans="1:6">
      <c r="A664" s="9">
        <v>662</v>
      </c>
      <c r="B664" s="10" t="str">
        <f>"49832023031322475828423"</f>
        <v>49832023031322475828423</v>
      </c>
      <c r="C664" s="10" t="s">
        <v>181</v>
      </c>
      <c r="D664" s="10" t="s">
        <v>677</v>
      </c>
      <c r="E664" s="10" t="s">
        <v>9</v>
      </c>
      <c r="F664" s="11"/>
    </row>
    <row r="665" customHeight="1" spans="1:6">
      <c r="A665" s="9">
        <v>663</v>
      </c>
      <c r="B665" s="10" t="str">
        <f>"49832023031323302928626"</f>
        <v>49832023031323302928626</v>
      </c>
      <c r="C665" s="10" t="s">
        <v>181</v>
      </c>
      <c r="D665" s="10" t="s">
        <v>678</v>
      </c>
      <c r="E665" s="10" t="s">
        <v>9</v>
      </c>
      <c r="F665" s="11"/>
    </row>
    <row r="666" customHeight="1" spans="1:6">
      <c r="A666" s="9">
        <v>664</v>
      </c>
      <c r="B666" s="10" t="str">
        <f>"49832023031322190828273"</f>
        <v>49832023031322190828273</v>
      </c>
      <c r="C666" s="10" t="s">
        <v>181</v>
      </c>
      <c r="D666" s="10" t="s">
        <v>679</v>
      </c>
      <c r="E666" s="10" t="s">
        <v>9</v>
      </c>
      <c r="F666" s="11"/>
    </row>
    <row r="667" customHeight="1" spans="1:6">
      <c r="A667" s="9">
        <v>665</v>
      </c>
      <c r="B667" s="10" t="str">
        <f>"49832023031323175028568"</f>
        <v>49832023031323175028568</v>
      </c>
      <c r="C667" s="10" t="s">
        <v>181</v>
      </c>
      <c r="D667" s="10" t="s">
        <v>680</v>
      </c>
      <c r="E667" s="10" t="s">
        <v>9</v>
      </c>
      <c r="F667" s="11"/>
    </row>
    <row r="668" customHeight="1" spans="1:6">
      <c r="A668" s="9">
        <v>666</v>
      </c>
      <c r="B668" s="10" t="str">
        <f>"49832023031323040228510"</f>
        <v>49832023031323040228510</v>
      </c>
      <c r="C668" s="10" t="s">
        <v>181</v>
      </c>
      <c r="D668" s="10" t="s">
        <v>681</v>
      </c>
      <c r="E668" s="10" t="s">
        <v>9</v>
      </c>
      <c r="F668" s="11"/>
    </row>
    <row r="669" customHeight="1" spans="1:6">
      <c r="A669" s="9">
        <v>667</v>
      </c>
      <c r="B669" s="10" t="str">
        <f>"49832023031213100217230"</f>
        <v>49832023031213100217230</v>
      </c>
      <c r="C669" s="10" t="s">
        <v>181</v>
      </c>
      <c r="D669" s="10" t="s">
        <v>682</v>
      </c>
      <c r="E669" s="10" t="s">
        <v>9</v>
      </c>
      <c r="F669" s="11"/>
    </row>
    <row r="670" customHeight="1" spans="1:6">
      <c r="A670" s="9">
        <v>668</v>
      </c>
      <c r="B670" s="10" t="str">
        <f>"49832023031321573428124"</f>
        <v>49832023031321573428124</v>
      </c>
      <c r="C670" s="10" t="s">
        <v>181</v>
      </c>
      <c r="D670" s="10" t="s">
        <v>683</v>
      </c>
      <c r="E670" s="10" t="s">
        <v>9</v>
      </c>
      <c r="F670" s="11"/>
    </row>
    <row r="671" customHeight="1" spans="1:6">
      <c r="A671" s="9">
        <v>669</v>
      </c>
      <c r="B671" s="10" t="str">
        <f>"49832023031312080723227"</f>
        <v>49832023031312080723227</v>
      </c>
      <c r="C671" s="10" t="s">
        <v>181</v>
      </c>
      <c r="D671" s="10" t="s">
        <v>684</v>
      </c>
      <c r="E671" s="10" t="s">
        <v>9</v>
      </c>
      <c r="F671" s="11"/>
    </row>
    <row r="672" customHeight="1" spans="1:6">
      <c r="A672" s="9">
        <v>670</v>
      </c>
      <c r="B672" s="10" t="str">
        <f>"49832023031400253928743"</f>
        <v>49832023031400253928743</v>
      </c>
      <c r="C672" s="10" t="s">
        <v>181</v>
      </c>
      <c r="D672" s="10" t="s">
        <v>685</v>
      </c>
      <c r="E672" s="10" t="s">
        <v>9</v>
      </c>
      <c r="F672" s="11"/>
    </row>
    <row r="673" customHeight="1" spans="1:6">
      <c r="A673" s="9">
        <v>671</v>
      </c>
      <c r="B673" s="10" t="str">
        <f>"49832023031400075428714"</f>
        <v>49832023031400075428714</v>
      </c>
      <c r="C673" s="10" t="s">
        <v>181</v>
      </c>
      <c r="D673" s="10" t="s">
        <v>686</v>
      </c>
      <c r="E673" s="10" t="s">
        <v>9</v>
      </c>
      <c r="F673" s="11"/>
    </row>
    <row r="674" customHeight="1" spans="1:6">
      <c r="A674" s="9">
        <v>672</v>
      </c>
      <c r="B674" s="10" t="str">
        <f>"49832023031323460528678"</f>
        <v>49832023031323460528678</v>
      </c>
      <c r="C674" s="10" t="s">
        <v>181</v>
      </c>
      <c r="D674" s="10" t="s">
        <v>687</v>
      </c>
      <c r="E674" s="10" t="s">
        <v>9</v>
      </c>
      <c r="F674" s="11"/>
    </row>
    <row r="675" customHeight="1" spans="1:6">
      <c r="A675" s="9">
        <v>673</v>
      </c>
      <c r="B675" s="10" t="str">
        <f>"49832023031400180028728"</f>
        <v>49832023031400180028728</v>
      </c>
      <c r="C675" s="10" t="s">
        <v>181</v>
      </c>
      <c r="D675" s="10" t="s">
        <v>688</v>
      </c>
      <c r="E675" s="10" t="s">
        <v>9</v>
      </c>
      <c r="F675" s="11"/>
    </row>
    <row r="676" customHeight="1" spans="1:6">
      <c r="A676" s="9">
        <v>674</v>
      </c>
      <c r="B676" s="10" t="str">
        <f>"49832023031401465828792"</f>
        <v>49832023031401465828792</v>
      </c>
      <c r="C676" s="10" t="s">
        <v>181</v>
      </c>
      <c r="D676" s="10" t="s">
        <v>689</v>
      </c>
      <c r="E676" s="10" t="s">
        <v>9</v>
      </c>
      <c r="F676" s="11"/>
    </row>
    <row r="677" customHeight="1" spans="1:6">
      <c r="A677" s="9">
        <v>675</v>
      </c>
      <c r="B677" s="10" t="str">
        <f>"49832023031408544029181"</f>
        <v>49832023031408544029181</v>
      </c>
      <c r="C677" s="10" t="s">
        <v>181</v>
      </c>
      <c r="D677" s="10" t="s">
        <v>690</v>
      </c>
      <c r="E677" s="10" t="s">
        <v>9</v>
      </c>
      <c r="F677" s="11"/>
    </row>
    <row r="678" customHeight="1" spans="1:6">
      <c r="A678" s="9">
        <v>676</v>
      </c>
      <c r="B678" s="10" t="str">
        <f>"4983202303101131567995"</f>
        <v>4983202303101131567995</v>
      </c>
      <c r="C678" s="10" t="s">
        <v>181</v>
      </c>
      <c r="D678" s="10" t="s">
        <v>691</v>
      </c>
      <c r="E678" s="10" t="s">
        <v>9</v>
      </c>
      <c r="F678" s="11"/>
    </row>
    <row r="679" customHeight="1" spans="1:6">
      <c r="A679" s="9">
        <v>677</v>
      </c>
      <c r="B679" s="10" t="str">
        <f>"49832023031408450829118"</f>
        <v>49832023031408450829118</v>
      </c>
      <c r="C679" s="10" t="s">
        <v>181</v>
      </c>
      <c r="D679" s="10" t="s">
        <v>692</v>
      </c>
      <c r="E679" s="10" t="s">
        <v>70</v>
      </c>
      <c r="F679" s="11"/>
    </row>
    <row r="680" customHeight="1" spans="1:6">
      <c r="A680" s="9">
        <v>678</v>
      </c>
      <c r="B680" s="10" t="str">
        <f>"49832023031208243215847"</f>
        <v>49832023031208243215847</v>
      </c>
      <c r="C680" s="10" t="s">
        <v>181</v>
      </c>
      <c r="D680" s="10" t="s">
        <v>693</v>
      </c>
      <c r="E680" s="10" t="s">
        <v>9</v>
      </c>
      <c r="F680" s="11"/>
    </row>
    <row r="681" customHeight="1" spans="1:7">
      <c r="A681" s="9">
        <v>679</v>
      </c>
      <c r="B681" s="10" t="str">
        <f>"49832023031317445726235"</f>
        <v>49832023031317445726235</v>
      </c>
      <c r="C681" s="10" t="s">
        <v>181</v>
      </c>
      <c r="D681" s="10" t="s">
        <v>58</v>
      </c>
      <c r="E681" s="10" t="s">
        <v>9</v>
      </c>
      <c r="F681" s="12" t="s">
        <v>694</v>
      </c>
      <c r="G681" s="6"/>
    </row>
    <row r="682" customHeight="1" spans="1:6">
      <c r="A682" s="9">
        <v>680</v>
      </c>
      <c r="B682" s="10" t="str">
        <f>"49832023031409292629441"</f>
        <v>49832023031409292629441</v>
      </c>
      <c r="C682" s="10" t="s">
        <v>181</v>
      </c>
      <c r="D682" s="10" t="s">
        <v>695</v>
      </c>
      <c r="E682" s="10" t="s">
        <v>9</v>
      </c>
      <c r="F682" s="11"/>
    </row>
    <row r="683" customHeight="1" spans="1:6">
      <c r="A683" s="9">
        <v>681</v>
      </c>
      <c r="B683" s="10" t="str">
        <f>"49832023031409271329428"</f>
        <v>49832023031409271329428</v>
      </c>
      <c r="C683" s="10" t="s">
        <v>181</v>
      </c>
      <c r="D683" s="10" t="s">
        <v>696</v>
      </c>
      <c r="E683" s="10" t="s">
        <v>9</v>
      </c>
      <c r="F683" s="11"/>
    </row>
    <row r="684" customHeight="1" spans="1:6">
      <c r="A684" s="9">
        <v>682</v>
      </c>
      <c r="B684" s="10" t="str">
        <f>"49832023031409520329605"</f>
        <v>49832023031409520329605</v>
      </c>
      <c r="C684" s="10" t="s">
        <v>181</v>
      </c>
      <c r="D684" s="10" t="s">
        <v>697</v>
      </c>
      <c r="E684" s="10" t="s">
        <v>9</v>
      </c>
      <c r="F684" s="11"/>
    </row>
    <row r="685" customHeight="1" spans="1:6">
      <c r="A685" s="9">
        <v>683</v>
      </c>
      <c r="B685" s="10" t="str">
        <f>"49832023031320022727220"</f>
        <v>49832023031320022727220</v>
      </c>
      <c r="C685" s="10" t="s">
        <v>181</v>
      </c>
      <c r="D685" s="10" t="s">
        <v>698</v>
      </c>
      <c r="E685" s="10" t="s">
        <v>9</v>
      </c>
      <c r="F685" s="11"/>
    </row>
    <row r="686" customHeight="1" spans="1:6">
      <c r="A686" s="9">
        <v>684</v>
      </c>
      <c r="B686" s="10" t="str">
        <f>"49832023031320101227287"</f>
        <v>49832023031320101227287</v>
      </c>
      <c r="C686" s="10" t="s">
        <v>181</v>
      </c>
      <c r="D686" s="10" t="s">
        <v>699</v>
      </c>
      <c r="E686" s="10" t="s">
        <v>9</v>
      </c>
      <c r="F686" s="11"/>
    </row>
    <row r="687" customHeight="1" spans="1:6">
      <c r="A687" s="9">
        <v>685</v>
      </c>
      <c r="B687" s="10" t="str">
        <f>"49832023031410152529824"</f>
        <v>49832023031410152529824</v>
      </c>
      <c r="C687" s="10" t="s">
        <v>181</v>
      </c>
      <c r="D687" s="10" t="s">
        <v>700</v>
      </c>
      <c r="E687" s="10" t="s">
        <v>9</v>
      </c>
      <c r="F687" s="11"/>
    </row>
    <row r="688" customHeight="1" spans="1:6">
      <c r="A688" s="9">
        <v>686</v>
      </c>
      <c r="B688" s="10" t="str">
        <f>"49832023031315123524863"</f>
        <v>49832023031315123524863</v>
      </c>
      <c r="C688" s="10" t="s">
        <v>181</v>
      </c>
      <c r="D688" s="10" t="s">
        <v>701</v>
      </c>
      <c r="E688" s="10" t="s">
        <v>9</v>
      </c>
      <c r="F688" s="11"/>
    </row>
    <row r="689" customHeight="1" spans="1:6">
      <c r="A689" s="9">
        <v>687</v>
      </c>
      <c r="B689" s="10" t="str">
        <f>"49832023031410110429791"</f>
        <v>49832023031410110429791</v>
      </c>
      <c r="C689" s="10" t="s">
        <v>181</v>
      </c>
      <c r="D689" s="10" t="s">
        <v>702</v>
      </c>
      <c r="E689" s="10" t="s">
        <v>9</v>
      </c>
      <c r="F689" s="11"/>
    </row>
    <row r="690" customHeight="1" spans="1:6">
      <c r="A690" s="9">
        <v>688</v>
      </c>
      <c r="B690" s="10" t="str">
        <f>"49832023031410524230153"</f>
        <v>49832023031410524230153</v>
      </c>
      <c r="C690" s="10" t="s">
        <v>181</v>
      </c>
      <c r="D690" s="10" t="s">
        <v>703</v>
      </c>
      <c r="E690" s="10" t="s">
        <v>9</v>
      </c>
      <c r="F690" s="11"/>
    </row>
    <row r="691" customHeight="1" spans="1:6">
      <c r="A691" s="9">
        <v>689</v>
      </c>
      <c r="B691" s="10" t="str">
        <f>"4983202303091956435210"</f>
        <v>4983202303091956435210</v>
      </c>
      <c r="C691" s="10" t="s">
        <v>181</v>
      </c>
      <c r="D691" s="10" t="s">
        <v>704</v>
      </c>
      <c r="E691" s="10" t="s">
        <v>9</v>
      </c>
      <c r="F691" s="11"/>
    </row>
    <row r="692" customHeight="1" spans="1:6">
      <c r="A692" s="9">
        <v>690</v>
      </c>
      <c r="B692" s="10" t="str">
        <f>"49832023031410531930158"</f>
        <v>49832023031410531930158</v>
      </c>
      <c r="C692" s="10" t="s">
        <v>181</v>
      </c>
      <c r="D692" s="10" t="s">
        <v>705</v>
      </c>
      <c r="E692" s="10" t="s">
        <v>9</v>
      </c>
      <c r="F692" s="11"/>
    </row>
    <row r="693" customHeight="1" spans="1:6">
      <c r="A693" s="9">
        <v>691</v>
      </c>
      <c r="B693" s="10" t="str">
        <f>"49832023031210454516516"</f>
        <v>49832023031210454516516</v>
      </c>
      <c r="C693" s="10" t="s">
        <v>181</v>
      </c>
      <c r="D693" s="10" t="s">
        <v>706</v>
      </c>
      <c r="E693" s="10" t="s">
        <v>9</v>
      </c>
      <c r="F693" s="11"/>
    </row>
    <row r="694" customHeight="1" spans="1:6">
      <c r="A694" s="9">
        <v>692</v>
      </c>
      <c r="B694" s="10" t="str">
        <f>"4983202303091202574380"</f>
        <v>4983202303091202574380</v>
      </c>
      <c r="C694" s="10" t="s">
        <v>181</v>
      </c>
      <c r="D694" s="10" t="s">
        <v>707</v>
      </c>
      <c r="E694" s="10" t="s">
        <v>9</v>
      </c>
      <c r="F694" s="11"/>
    </row>
    <row r="695" customHeight="1" spans="1:6">
      <c r="A695" s="9">
        <v>693</v>
      </c>
      <c r="B695" s="10" t="str">
        <f>"49832023031409004529225"</f>
        <v>49832023031409004529225</v>
      </c>
      <c r="C695" s="10" t="s">
        <v>181</v>
      </c>
      <c r="D695" s="10" t="s">
        <v>708</v>
      </c>
      <c r="E695" s="10" t="s">
        <v>9</v>
      </c>
      <c r="F695" s="11"/>
    </row>
    <row r="696" customHeight="1" spans="1:6">
      <c r="A696" s="9">
        <v>694</v>
      </c>
      <c r="B696" s="10" t="str">
        <f>"49832023031317510126269"</f>
        <v>49832023031317510126269</v>
      </c>
      <c r="C696" s="10" t="s">
        <v>181</v>
      </c>
      <c r="D696" s="10" t="s">
        <v>709</v>
      </c>
      <c r="E696" s="10" t="s">
        <v>9</v>
      </c>
      <c r="F696" s="11"/>
    </row>
    <row r="697" customHeight="1" spans="1:6">
      <c r="A697" s="9">
        <v>695</v>
      </c>
      <c r="B697" s="10" t="str">
        <f>"49832023031410262629943"</f>
        <v>49832023031410262629943</v>
      </c>
      <c r="C697" s="10" t="s">
        <v>181</v>
      </c>
      <c r="D697" s="10" t="s">
        <v>710</v>
      </c>
      <c r="E697" s="10" t="s">
        <v>9</v>
      </c>
      <c r="F697" s="11"/>
    </row>
    <row r="698" customHeight="1" spans="1:6">
      <c r="A698" s="9">
        <v>696</v>
      </c>
      <c r="B698" s="10" t="str">
        <f>"4983202303092129105388"</f>
        <v>4983202303092129105388</v>
      </c>
      <c r="C698" s="10" t="s">
        <v>181</v>
      </c>
      <c r="D698" s="10" t="s">
        <v>711</v>
      </c>
      <c r="E698" s="10" t="s">
        <v>9</v>
      </c>
      <c r="F698" s="11"/>
    </row>
    <row r="699" customHeight="1" spans="1:6">
      <c r="A699" s="9">
        <v>697</v>
      </c>
      <c r="B699" s="10" t="str">
        <f>"49832023031320495627595"</f>
        <v>49832023031320495627595</v>
      </c>
      <c r="C699" s="10" t="s">
        <v>181</v>
      </c>
      <c r="D699" s="10" t="s">
        <v>712</v>
      </c>
      <c r="E699" s="10" t="s">
        <v>9</v>
      </c>
      <c r="F699" s="11"/>
    </row>
    <row r="700" customHeight="1" spans="1:6">
      <c r="A700" s="9">
        <v>698</v>
      </c>
      <c r="B700" s="10" t="str">
        <f>"49832023031409192929369"</f>
        <v>49832023031409192929369</v>
      </c>
      <c r="C700" s="10" t="s">
        <v>181</v>
      </c>
      <c r="D700" s="10" t="s">
        <v>713</v>
      </c>
      <c r="E700" s="10" t="s">
        <v>9</v>
      </c>
      <c r="F700" s="11"/>
    </row>
    <row r="701" customHeight="1" spans="1:6">
      <c r="A701" s="9">
        <v>699</v>
      </c>
      <c r="B701" s="10" t="str">
        <f>"49832023031412230330783"</f>
        <v>49832023031412230330783</v>
      </c>
      <c r="C701" s="10" t="s">
        <v>181</v>
      </c>
      <c r="D701" s="10" t="s">
        <v>714</v>
      </c>
      <c r="E701" s="10" t="s">
        <v>9</v>
      </c>
      <c r="F701" s="11"/>
    </row>
    <row r="702" customHeight="1" spans="1:6">
      <c r="A702" s="9">
        <v>700</v>
      </c>
      <c r="B702" s="10" t="str">
        <f>"49832023031411242430399"</f>
        <v>49832023031411242430399</v>
      </c>
      <c r="C702" s="10" t="s">
        <v>181</v>
      </c>
      <c r="D702" s="10" t="s">
        <v>715</v>
      </c>
      <c r="E702" s="10" t="s">
        <v>9</v>
      </c>
      <c r="F702" s="11"/>
    </row>
    <row r="703" customHeight="1" spans="1:6">
      <c r="A703" s="9">
        <v>701</v>
      </c>
      <c r="B703" s="10" t="str">
        <f>"49832023031412293330839"</f>
        <v>49832023031412293330839</v>
      </c>
      <c r="C703" s="10" t="s">
        <v>181</v>
      </c>
      <c r="D703" s="10" t="s">
        <v>716</v>
      </c>
      <c r="E703" s="10" t="s">
        <v>9</v>
      </c>
      <c r="F703" s="11"/>
    </row>
    <row r="704" customHeight="1" spans="1:6">
      <c r="A704" s="9">
        <v>702</v>
      </c>
      <c r="B704" s="10" t="str">
        <f>"4983202303091246134473"</f>
        <v>4983202303091246134473</v>
      </c>
      <c r="C704" s="10" t="s">
        <v>181</v>
      </c>
      <c r="D704" s="10" t="s">
        <v>717</v>
      </c>
      <c r="E704" s="10" t="s">
        <v>9</v>
      </c>
      <c r="F704" s="11"/>
    </row>
    <row r="705" customHeight="1" spans="1:6">
      <c r="A705" s="9">
        <v>703</v>
      </c>
      <c r="B705" s="10" t="str">
        <f>"49832023031216411518230"</f>
        <v>49832023031216411518230</v>
      </c>
      <c r="C705" s="10" t="s">
        <v>181</v>
      </c>
      <c r="D705" s="10" t="s">
        <v>718</v>
      </c>
      <c r="E705" s="10" t="s">
        <v>9</v>
      </c>
      <c r="F705" s="11"/>
    </row>
    <row r="706" customHeight="1" spans="1:6">
      <c r="A706" s="9">
        <v>704</v>
      </c>
      <c r="B706" s="10" t="str">
        <f>"49832023031412383130925"</f>
        <v>49832023031412383130925</v>
      </c>
      <c r="C706" s="10" t="s">
        <v>181</v>
      </c>
      <c r="D706" s="10" t="s">
        <v>719</v>
      </c>
      <c r="E706" s="10" t="s">
        <v>9</v>
      </c>
      <c r="F706" s="11"/>
    </row>
    <row r="707" customHeight="1" spans="1:6">
      <c r="A707" s="9">
        <v>705</v>
      </c>
      <c r="B707" s="10" t="str">
        <f>"4983202303090921294058"</f>
        <v>4983202303090921294058</v>
      </c>
      <c r="C707" s="10" t="s">
        <v>181</v>
      </c>
      <c r="D707" s="10" t="s">
        <v>720</v>
      </c>
      <c r="E707" s="10" t="s">
        <v>9</v>
      </c>
      <c r="F707" s="11"/>
    </row>
    <row r="708" customHeight="1" spans="1:6">
      <c r="A708" s="9">
        <v>706</v>
      </c>
      <c r="B708" s="10" t="str">
        <f>"49832023031412474531001"</f>
        <v>49832023031412474531001</v>
      </c>
      <c r="C708" s="10" t="s">
        <v>181</v>
      </c>
      <c r="D708" s="10" t="s">
        <v>721</v>
      </c>
      <c r="E708" s="10" t="s">
        <v>9</v>
      </c>
      <c r="F708" s="11"/>
    </row>
    <row r="709" customHeight="1" spans="1:6">
      <c r="A709" s="9">
        <v>707</v>
      </c>
      <c r="B709" s="10" t="str">
        <f>"49832023031412505231025"</f>
        <v>49832023031412505231025</v>
      </c>
      <c r="C709" s="10" t="s">
        <v>181</v>
      </c>
      <c r="D709" s="10" t="s">
        <v>722</v>
      </c>
      <c r="E709" s="10" t="s">
        <v>9</v>
      </c>
      <c r="F709" s="11"/>
    </row>
    <row r="710" customHeight="1" spans="1:6">
      <c r="A710" s="9">
        <v>708</v>
      </c>
      <c r="B710" s="10" t="str">
        <f>"49832023031412110330704"</f>
        <v>49832023031412110330704</v>
      </c>
      <c r="C710" s="10" t="s">
        <v>181</v>
      </c>
      <c r="D710" s="10" t="s">
        <v>723</v>
      </c>
      <c r="E710" s="10" t="s">
        <v>9</v>
      </c>
      <c r="F710" s="11"/>
    </row>
    <row r="711" customHeight="1" spans="1:6">
      <c r="A711" s="9">
        <v>709</v>
      </c>
      <c r="B711" s="10" t="str">
        <f>"49832023031413094431165"</f>
        <v>49832023031413094431165</v>
      </c>
      <c r="C711" s="10" t="s">
        <v>181</v>
      </c>
      <c r="D711" s="10" t="s">
        <v>724</v>
      </c>
      <c r="E711" s="10" t="s">
        <v>9</v>
      </c>
      <c r="F711" s="11"/>
    </row>
    <row r="712" customHeight="1" spans="1:6">
      <c r="A712" s="9">
        <v>710</v>
      </c>
      <c r="B712" s="10" t="str">
        <f>"49832023031412351330896"</f>
        <v>49832023031412351330896</v>
      </c>
      <c r="C712" s="10" t="s">
        <v>181</v>
      </c>
      <c r="D712" s="10" t="s">
        <v>725</v>
      </c>
      <c r="E712" s="10" t="s">
        <v>9</v>
      </c>
      <c r="F712" s="11"/>
    </row>
    <row r="713" customHeight="1" spans="1:6">
      <c r="A713" s="9">
        <v>711</v>
      </c>
      <c r="B713" s="10" t="str">
        <f>"49832023031412565131078"</f>
        <v>49832023031412565131078</v>
      </c>
      <c r="C713" s="10" t="s">
        <v>181</v>
      </c>
      <c r="D713" s="10" t="s">
        <v>726</v>
      </c>
      <c r="E713" s="10" t="s">
        <v>9</v>
      </c>
      <c r="F713" s="11"/>
    </row>
    <row r="714" customHeight="1" spans="1:6">
      <c r="A714" s="9">
        <v>712</v>
      </c>
      <c r="B714" s="10" t="str">
        <f>"49832023031413150631204"</f>
        <v>49832023031413150631204</v>
      </c>
      <c r="C714" s="10" t="s">
        <v>181</v>
      </c>
      <c r="D714" s="10" t="s">
        <v>727</v>
      </c>
      <c r="E714" s="10" t="s">
        <v>9</v>
      </c>
      <c r="F714" s="11"/>
    </row>
    <row r="715" customHeight="1" spans="1:6">
      <c r="A715" s="9">
        <v>713</v>
      </c>
      <c r="B715" s="10" t="str">
        <f>"49832023031412545431064"</f>
        <v>49832023031412545431064</v>
      </c>
      <c r="C715" s="10" t="s">
        <v>181</v>
      </c>
      <c r="D715" s="10" t="s">
        <v>728</v>
      </c>
      <c r="E715" s="10" t="s">
        <v>9</v>
      </c>
      <c r="F715" s="11"/>
    </row>
    <row r="716" customHeight="1" spans="1:6">
      <c r="A716" s="9">
        <v>714</v>
      </c>
      <c r="B716" s="10" t="str">
        <f>"49832023031109350112177"</f>
        <v>49832023031109350112177</v>
      </c>
      <c r="C716" s="10" t="s">
        <v>181</v>
      </c>
      <c r="D716" s="10" t="s">
        <v>729</v>
      </c>
      <c r="E716" s="10" t="s">
        <v>9</v>
      </c>
      <c r="F716" s="11"/>
    </row>
    <row r="717" customHeight="1" spans="1:6">
      <c r="A717" s="9">
        <v>715</v>
      </c>
      <c r="B717" s="10" t="str">
        <f>"49832023031413192931241"</f>
        <v>49832023031413192931241</v>
      </c>
      <c r="C717" s="10" t="s">
        <v>181</v>
      </c>
      <c r="D717" s="10" t="s">
        <v>730</v>
      </c>
      <c r="E717" s="10" t="s">
        <v>9</v>
      </c>
      <c r="F717" s="11"/>
    </row>
    <row r="718" customHeight="1" spans="1:6">
      <c r="A718" s="9">
        <v>716</v>
      </c>
      <c r="B718" s="10" t="str">
        <f>"49832023031321004327688"</f>
        <v>49832023031321004327688</v>
      </c>
      <c r="C718" s="10" t="s">
        <v>181</v>
      </c>
      <c r="D718" s="10" t="s">
        <v>731</v>
      </c>
      <c r="E718" s="10" t="s">
        <v>9</v>
      </c>
      <c r="F718" s="11"/>
    </row>
    <row r="719" customHeight="1" spans="1:6">
      <c r="A719" s="9">
        <v>717</v>
      </c>
      <c r="B719" s="10" t="str">
        <f>"49832023031413301231312"</f>
        <v>49832023031413301231312</v>
      </c>
      <c r="C719" s="10" t="s">
        <v>181</v>
      </c>
      <c r="D719" s="10" t="s">
        <v>732</v>
      </c>
      <c r="E719" s="10" t="s">
        <v>9</v>
      </c>
      <c r="F719" s="11"/>
    </row>
    <row r="720" customHeight="1" spans="1:6">
      <c r="A720" s="9">
        <v>718</v>
      </c>
      <c r="B720" s="10" t="str">
        <f>"49832023031320330227456"</f>
        <v>49832023031320330227456</v>
      </c>
      <c r="C720" s="10" t="s">
        <v>181</v>
      </c>
      <c r="D720" s="10" t="s">
        <v>733</v>
      </c>
      <c r="E720" s="10" t="s">
        <v>9</v>
      </c>
      <c r="F720" s="11"/>
    </row>
    <row r="721" customHeight="1" spans="1:6">
      <c r="A721" s="9">
        <v>719</v>
      </c>
      <c r="B721" s="10" t="str">
        <f>"49832023031413575231505"</f>
        <v>49832023031413575231505</v>
      </c>
      <c r="C721" s="10" t="s">
        <v>181</v>
      </c>
      <c r="D721" s="10" t="s">
        <v>734</v>
      </c>
      <c r="E721" s="10" t="s">
        <v>9</v>
      </c>
      <c r="F721" s="11"/>
    </row>
    <row r="722" customHeight="1" spans="1:6">
      <c r="A722" s="9">
        <v>720</v>
      </c>
      <c r="B722" s="10" t="str">
        <f>"49832023031412302830848"</f>
        <v>49832023031412302830848</v>
      </c>
      <c r="C722" s="10" t="s">
        <v>181</v>
      </c>
      <c r="D722" s="10" t="s">
        <v>735</v>
      </c>
      <c r="E722" s="10" t="s">
        <v>70</v>
      </c>
      <c r="F722" s="11"/>
    </row>
    <row r="723" customHeight="1" spans="1:6">
      <c r="A723" s="9">
        <v>721</v>
      </c>
      <c r="B723" s="10" t="str">
        <f>"49832023031413181431231"</f>
        <v>49832023031413181431231</v>
      </c>
      <c r="C723" s="10" t="s">
        <v>181</v>
      </c>
      <c r="D723" s="10" t="s">
        <v>736</v>
      </c>
      <c r="E723" s="10" t="s">
        <v>9</v>
      </c>
      <c r="F723" s="11"/>
    </row>
    <row r="724" customHeight="1" spans="1:6">
      <c r="A724" s="9">
        <v>722</v>
      </c>
      <c r="B724" s="10" t="str">
        <f>"49832023031316091625437"</f>
        <v>49832023031316091625437</v>
      </c>
      <c r="C724" s="10" t="s">
        <v>181</v>
      </c>
      <c r="D724" s="10" t="s">
        <v>737</v>
      </c>
      <c r="E724" s="10" t="s">
        <v>9</v>
      </c>
      <c r="F724" s="11"/>
    </row>
    <row r="725" customHeight="1" spans="1:6">
      <c r="A725" s="9">
        <v>723</v>
      </c>
      <c r="B725" s="10" t="str">
        <f>"49832023031314022724165"</f>
        <v>49832023031314022724165</v>
      </c>
      <c r="C725" s="10" t="s">
        <v>181</v>
      </c>
      <c r="D725" s="10" t="s">
        <v>738</v>
      </c>
      <c r="E725" s="10" t="s">
        <v>9</v>
      </c>
      <c r="F725" s="11"/>
    </row>
    <row r="726" customHeight="1" spans="1:6">
      <c r="A726" s="9">
        <v>724</v>
      </c>
      <c r="B726" s="10" t="str">
        <f>"49832023031321432528012"</f>
        <v>49832023031321432528012</v>
      </c>
      <c r="C726" s="10" t="s">
        <v>181</v>
      </c>
      <c r="D726" s="10" t="s">
        <v>739</v>
      </c>
      <c r="E726" s="10" t="s">
        <v>9</v>
      </c>
      <c r="F726" s="11"/>
    </row>
    <row r="727" customHeight="1" spans="1:6">
      <c r="A727" s="9">
        <v>725</v>
      </c>
      <c r="B727" s="10" t="str">
        <f>"49832023031413185831236"</f>
        <v>49832023031413185831236</v>
      </c>
      <c r="C727" s="10" t="s">
        <v>181</v>
      </c>
      <c r="D727" s="10" t="s">
        <v>740</v>
      </c>
      <c r="E727" s="10" t="s">
        <v>9</v>
      </c>
      <c r="F727" s="11"/>
    </row>
    <row r="728" customHeight="1" spans="1:6">
      <c r="A728" s="9">
        <v>726</v>
      </c>
      <c r="B728" s="10" t="str">
        <f>"4983202303091920435140"</f>
        <v>4983202303091920435140</v>
      </c>
      <c r="C728" s="10" t="s">
        <v>181</v>
      </c>
      <c r="D728" s="10" t="s">
        <v>741</v>
      </c>
      <c r="E728" s="10" t="s">
        <v>9</v>
      </c>
      <c r="F728" s="11"/>
    </row>
    <row r="729" customHeight="1" spans="1:6">
      <c r="A729" s="9">
        <v>727</v>
      </c>
      <c r="B729" s="10" t="str">
        <f>"49832023031216110318089"</f>
        <v>49832023031216110318089</v>
      </c>
      <c r="C729" s="10" t="s">
        <v>181</v>
      </c>
      <c r="D729" s="10" t="s">
        <v>742</v>
      </c>
      <c r="E729" s="10" t="s">
        <v>70</v>
      </c>
      <c r="F729" s="11"/>
    </row>
    <row r="730" customHeight="1" spans="1:6">
      <c r="A730" s="9">
        <v>728</v>
      </c>
      <c r="B730" s="10" t="str">
        <f>"49832023031413302031315"</f>
        <v>49832023031413302031315</v>
      </c>
      <c r="C730" s="10" t="s">
        <v>181</v>
      </c>
      <c r="D730" s="10" t="s">
        <v>743</v>
      </c>
      <c r="E730" s="10" t="s">
        <v>9</v>
      </c>
      <c r="F730" s="11"/>
    </row>
    <row r="731" customHeight="1" spans="1:6">
      <c r="A731" s="9">
        <v>729</v>
      </c>
      <c r="B731" s="10" t="str">
        <f>"49832023031414091531580"</f>
        <v>49832023031414091531580</v>
      </c>
      <c r="C731" s="10" t="s">
        <v>181</v>
      </c>
      <c r="D731" s="10" t="s">
        <v>744</v>
      </c>
      <c r="E731" s="10" t="s">
        <v>9</v>
      </c>
      <c r="F731" s="11"/>
    </row>
    <row r="732" customHeight="1" spans="1:6">
      <c r="A732" s="9">
        <v>730</v>
      </c>
      <c r="B732" s="10" t="str">
        <f>"49832023031410174229846"</f>
        <v>49832023031410174229846</v>
      </c>
      <c r="C732" s="10" t="s">
        <v>181</v>
      </c>
      <c r="D732" s="10" t="s">
        <v>745</v>
      </c>
      <c r="E732" s="10" t="s">
        <v>9</v>
      </c>
      <c r="F732" s="11"/>
    </row>
    <row r="733" customHeight="1" spans="1:6">
      <c r="A733" s="9">
        <v>731</v>
      </c>
      <c r="B733" s="10" t="str">
        <f>"49832023031415322332287"</f>
        <v>49832023031415322332287</v>
      </c>
      <c r="C733" s="10" t="s">
        <v>181</v>
      </c>
      <c r="D733" s="10" t="s">
        <v>746</v>
      </c>
      <c r="E733" s="10" t="s">
        <v>9</v>
      </c>
      <c r="F733" s="11"/>
    </row>
    <row r="734" customHeight="1" spans="1:6">
      <c r="A734" s="9">
        <v>732</v>
      </c>
      <c r="B734" s="10" t="str">
        <f>"49832023031223263920353"</f>
        <v>49832023031223263920353</v>
      </c>
      <c r="C734" s="10" t="s">
        <v>181</v>
      </c>
      <c r="D734" s="10" t="s">
        <v>747</v>
      </c>
      <c r="E734" s="10" t="s">
        <v>9</v>
      </c>
      <c r="F734" s="11"/>
    </row>
    <row r="735" customHeight="1" spans="1:6">
      <c r="A735" s="9">
        <v>733</v>
      </c>
      <c r="B735" s="10" t="str">
        <f>"49832023031414542331940"</f>
        <v>49832023031414542331940</v>
      </c>
      <c r="C735" s="10" t="s">
        <v>181</v>
      </c>
      <c r="D735" s="10" t="s">
        <v>748</v>
      </c>
      <c r="E735" s="10" t="s">
        <v>9</v>
      </c>
      <c r="F735" s="11"/>
    </row>
    <row r="736" customHeight="1" spans="1:6">
      <c r="A736" s="9">
        <v>734</v>
      </c>
      <c r="B736" s="10" t="str">
        <f>"49832023031416004832565"</f>
        <v>49832023031416004832565</v>
      </c>
      <c r="C736" s="10" t="s">
        <v>181</v>
      </c>
      <c r="D736" s="10" t="s">
        <v>749</v>
      </c>
      <c r="E736" s="10" t="s">
        <v>9</v>
      </c>
      <c r="F736" s="11"/>
    </row>
    <row r="737" customHeight="1" spans="1:6">
      <c r="A737" s="9">
        <v>735</v>
      </c>
      <c r="B737" s="10" t="str">
        <f>"49832023031415171832140"</f>
        <v>49832023031415171832140</v>
      </c>
      <c r="C737" s="10" t="s">
        <v>181</v>
      </c>
      <c r="D737" s="10" t="s">
        <v>750</v>
      </c>
      <c r="E737" s="10" t="s">
        <v>9</v>
      </c>
      <c r="F737" s="11"/>
    </row>
    <row r="738" customHeight="1" spans="1:6">
      <c r="A738" s="9">
        <v>736</v>
      </c>
      <c r="B738" s="10" t="str">
        <f>"49832023031416062032609"</f>
        <v>49832023031416062032609</v>
      </c>
      <c r="C738" s="10" t="s">
        <v>181</v>
      </c>
      <c r="D738" s="10" t="s">
        <v>751</v>
      </c>
      <c r="E738" s="10" t="s">
        <v>9</v>
      </c>
      <c r="F738" s="11"/>
    </row>
    <row r="739" customHeight="1" spans="1:6">
      <c r="A739" s="9">
        <v>737</v>
      </c>
      <c r="B739" s="10" t="str">
        <f>"4983202303091132114333"</f>
        <v>4983202303091132114333</v>
      </c>
      <c r="C739" s="10" t="s">
        <v>181</v>
      </c>
      <c r="D739" s="10" t="s">
        <v>752</v>
      </c>
      <c r="E739" s="10" t="s">
        <v>9</v>
      </c>
      <c r="F739" s="11"/>
    </row>
    <row r="740" customHeight="1" spans="1:7">
      <c r="A740" s="9">
        <v>738</v>
      </c>
      <c r="B740" s="10" t="str">
        <f>"49832023031417013433021"</f>
        <v>49832023031417013433021</v>
      </c>
      <c r="C740" s="10" t="s">
        <v>181</v>
      </c>
      <c r="D740" s="10" t="s">
        <v>753</v>
      </c>
      <c r="E740" s="10" t="s">
        <v>9</v>
      </c>
      <c r="F740" s="12" t="s">
        <v>754</v>
      </c>
      <c r="G740" s="6"/>
    </row>
    <row r="741" customHeight="1" spans="1:6">
      <c r="A741" s="9">
        <v>739</v>
      </c>
      <c r="B741" s="10" t="str">
        <f>"4983202303100931316528"</f>
        <v>4983202303100931316528</v>
      </c>
      <c r="C741" s="10" t="s">
        <v>181</v>
      </c>
      <c r="D741" s="10" t="s">
        <v>755</v>
      </c>
      <c r="E741" s="10" t="s">
        <v>9</v>
      </c>
      <c r="F741" s="11"/>
    </row>
    <row r="742" customHeight="1" spans="1:6">
      <c r="A742" s="9">
        <v>740</v>
      </c>
      <c r="B742" s="10" t="str">
        <f>"49832023031218485118848"</f>
        <v>49832023031218485118848</v>
      </c>
      <c r="C742" s="10" t="s">
        <v>181</v>
      </c>
      <c r="D742" s="10" t="s">
        <v>756</v>
      </c>
      <c r="E742" s="10" t="s">
        <v>9</v>
      </c>
      <c r="F742" s="11"/>
    </row>
    <row r="743" customHeight="1" spans="1:6">
      <c r="A743" s="9">
        <v>741</v>
      </c>
      <c r="B743" s="10" t="str">
        <f>"49832023031412335830882"</f>
        <v>49832023031412335830882</v>
      </c>
      <c r="C743" s="10" t="s">
        <v>181</v>
      </c>
      <c r="D743" s="10" t="s">
        <v>757</v>
      </c>
      <c r="E743" s="10" t="s">
        <v>9</v>
      </c>
      <c r="F743" s="11"/>
    </row>
    <row r="744" customHeight="1" spans="1:6">
      <c r="A744" s="9">
        <v>742</v>
      </c>
      <c r="B744" s="10" t="str">
        <f>"49832023031417071133056"</f>
        <v>49832023031417071133056</v>
      </c>
      <c r="C744" s="10" t="s">
        <v>181</v>
      </c>
      <c r="D744" s="10" t="s">
        <v>758</v>
      </c>
      <c r="E744" s="10" t="s">
        <v>9</v>
      </c>
      <c r="F744" s="11"/>
    </row>
    <row r="745" customHeight="1" spans="1:6">
      <c r="A745" s="9">
        <v>743</v>
      </c>
      <c r="B745" s="10" t="str">
        <f>"49832023031417103433072"</f>
        <v>49832023031417103433072</v>
      </c>
      <c r="C745" s="10" t="s">
        <v>181</v>
      </c>
      <c r="D745" s="10" t="s">
        <v>759</v>
      </c>
      <c r="E745" s="10" t="s">
        <v>9</v>
      </c>
      <c r="F745" s="11"/>
    </row>
    <row r="746" customHeight="1" spans="1:6">
      <c r="A746" s="9">
        <v>744</v>
      </c>
      <c r="B746" s="10" t="str">
        <f>"4983202303091319524539"</f>
        <v>4983202303091319524539</v>
      </c>
      <c r="C746" s="10" t="s">
        <v>181</v>
      </c>
      <c r="D746" s="10" t="s">
        <v>760</v>
      </c>
      <c r="E746" s="10" t="s">
        <v>9</v>
      </c>
      <c r="F746" s="11"/>
    </row>
    <row r="747" customHeight="1" spans="1:6">
      <c r="A747" s="9">
        <v>745</v>
      </c>
      <c r="B747" s="10" t="str">
        <f>"49832023031410572430192"</f>
        <v>49832023031410572430192</v>
      </c>
      <c r="C747" s="10" t="s">
        <v>181</v>
      </c>
      <c r="D747" s="10" t="s">
        <v>761</v>
      </c>
      <c r="E747" s="10" t="s">
        <v>9</v>
      </c>
      <c r="F747" s="11"/>
    </row>
    <row r="748" customHeight="1" spans="1:6">
      <c r="A748" s="9">
        <v>746</v>
      </c>
      <c r="B748" s="10" t="str">
        <f>"49832023031318595326694"</f>
        <v>49832023031318595326694</v>
      </c>
      <c r="C748" s="10" t="s">
        <v>181</v>
      </c>
      <c r="D748" s="10" t="s">
        <v>762</v>
      </c>
      <c r="E748" s="10" t="s">
        <v>9</v>
      </c>
      <c r="F748" s="11"/>
    </row>
    <row r="749" customHeight="1" spans="1:6">
      <c r="A749" s="9">
        <v>747</v>
      </c>
      <c r="B749" s="10" t="str">
        <f>"49832023031417140833091"</f>
        <v>49832023031417140833091</v>
      </c>
      <c r="C749" s="10" t="s">
        <v>181</v>
      </c>
      <c r="D749" s="10" t="s">
        <v>763</v>
      </c>
      <c r="E749" s="10" t="s">
        <v>9</v>
      </c>
      <c r="F749" s="11"/>
    </row>
    <row r="750" customHeight="1" spans="1:6">
      <c r="A750" s="9">
        <v>748</v>
      </c>
      <c r="B750" s="10" t="str">
        <f>"4983202303091244024469"</f>
        <v>4983202303091244024469</v>
      </c>
      <c r="C750" s="10" t="s">
        <v>181</v>
      </c>
      <c r="D750" s="10" t="s">
        <v>764</v>
      </c>
      <c r="E750" s="10" t="s">
        <v>9</v>
      </c>
      <c r="F750" s="11"/>
    </row>
    <row r="751" customHeight="1" spans="1:6">
      <c r="A751" s="9">
        <v>749</v>
      </c>
      <c r="B751" s="10" t="str">
        <f>"49832023031417454933304"</f>
        <v>49832023031417454933304</v>
      </c>
      <c r="C751" s="10" t="s">
        <v>181</v>
      </c>
      <c r="D751" s="10" t="s">
        <v>765</v>
      </c>
      <c r="E751" s="10" t="s">
        <v>9</v>
      </c>
      <c r="F751" s="11"/>
    </row>
    <row r="752" customHeight="1" spans="1:6">
      <c r="A752" s="9">
        <v>750</v>
      </c>
      <c r="B752" s="10" t="str">
        <f>"49832023031417335633209"</f>
        <v>49832023031417335633209</v>
      </c>
      <c r="C752" s="10" t="s">
        <v>181</v>
      </c>
      <c r="D752" s="10" t="s">
        <v>766</v>
      </c>
      <c r="E752" s="10" t="s">
        <v>9</v>
      </c>
      <c r="F752" s="11"/>
    </row>
    <row r="753" customHeight="1" spans="1:6">
      <c r="A753" s="9">
        <v>751</v>
      </c>
      <c r="B753" s="10" t="str">
        <f>"49832023031413514931455"</f>
        <v>49832023031413514931455</v>
      </c>
      <c r="C753" s="10" t="s">
        <v>181</v>
      </c>
      <c r="D753" s="10" t="s">
        <v>767</v>
      </c>
      <c r="E753" s="10" t="s">
        <v>9</v>
      </c>
      <c r="F753" s="11"/>
    </row>
    <row r="754" customHeight="1" spans="1:6">
      <c r="A754" s="9">
        <v>752</v>
      </c>
      <c r="B754" s="10" t="str">
        <f>"49832023031417405033260"</f>
        <v>49832023031417405033260</v>
      </c>
      <c r="C754" s="10" t="s">
        <v>181</v>
      </c>
      <c r="D754" s="10" t="s">
        <v>768</v>
      </c>
      <c r="E754" s="10" t="s">
        <v>9</v>
      </c>
      <c r="F754" s="11"/>
    </row>
    <row r="755" customHeight="1" spans="1:6">
      <c r="A755" s="9">
        <v>753</v>
      </c>
      <c r="B755" s="10" t="str">
        <f>"49832023031418172533482"</f>
        <v>49832023031418172533482</v>
      </c>
      <c r="C755" s="10" t="s">
        <v>181</v>
      </c>
      <c r="D755" s="10" t="s">
        <v>769</v>
      </c>
      <c r="E755" s="10" t="s">
        <v>9</v>
      </c>
      <c r="F755" s="11"/>
    </row>
    <row r="756" customHeight="1" spans="1:6">
      <c r="A756" s="9">
        <v>754</v>
      </c>
      <c r="B756" s="10" t="str">
        <f>"49832023031321164627822"</f>
        <v>49832023031321164627822</v>
      </c>
      <c r="C756" s="10" t="s">
        <v>181</v>
      </c>
      <c r="D756" s="10" t="s">
        <v>770</v>
      </c>
      <c r="E756" s="10" t="s">
        <v>9</v>
      </c>
      <c r="F756" s="11"/>
    </row>
    <row r="757" customHeight="1" spans="1:6">
      <c r="A757" s="9">
        <v>755</v>
      </c>
      <c r="B757" s="10" t="str">
        <f>"49832023031418151533469"</f>
        <v>49832023031418151533469</v>
      </c>
      <c r="C757" s="10" t="s">
        <v>181</v>
      </c>
      <c r="D757" s="10" t="s">
        <v>771</v>
      </c>
      <c r="E757" s="10" t="s">
        <v>9</v>
      </c>
      <c r="F757" s="11"/>
    </row>
    <row r="758" customHeight="1" spans="1:6">
      <c r="A758" s="9">
        <v>756</v>
      </c>
      <c r="B758" s="10" t="str">
        <f>"49832023031308173420702"</f>
        <v>49832023031308173420702</v>
      </c>
      <c r="C758" s="10" t="s">
        <v>181</v>
      </c>
      <c r="D758" s="10" t="s">
        <v>772</v>
      </c>
      <c r="E758" s="10" t="s">
        <v>9</v>
      </c>
      <c r="F758" s="11"/>
    </row>
    <row r="759" customHeight="1" spans="1:6">
      <c r="A759" s="9">
        <v>757</v>
      </c>
      <c r="B759" s="10" t="str">
        <f>"49832023031320334927461"</f>
        <v>49832023031320334927461</v>
      </c>
      <c r="C759" s="10" t="s">
        <v>181</v>
      </c>
      <c r="D759" s="10" t="s">
        <v>773</v>
      </c>
      <c r="E759" s="10" t="s">
        <v>9</v>
      </c>
      <c r="F759" s="11"/>
    </row>
    <row r="760" customHeight="1" spans="1:6">
      <c r="A760" s="9">
        <v>758</v>
      </c>
      <c r="B760" s="10" t="str">
        <f>"49832023031418550133706"</f>
        <v>49832023031418550133706</v>
      </c>
      <c r="C760" s="10" t="s">
        <v>181</v>
      </c>
      <c r="D760" s="10" t="s">
        <v>774</v>
      </c>
      <c r="E760" s="10" t="s">
        <v>9</v>
      </c>
      <c r="F760" s="11"/>
    </row>
    <row r="761" customHeight="1" spans="1:6">
      <c r="A761" s="9">
        <v>759</v>
      </c>
      <c r="B761" s="10" t="str">
        <f>"49832023031414202731668"</f>
        <v>49832023031414202731668</v>
      </c>
      <c r="C761" s="10" t="s">
        <v>181</v>
      </c>
      <c r="D761" s="10" t="s">
        <v>775</v>
      </c>
      <c r="E761" s="10" t="s">
        <v>9</v>
      </c>
      <c r="F761" s="11"/>
    </row>
    <row r="762" customHeight="1" spans="1:6">
      <c r="A762" s="9">
        <v>760</v>
      </c>
      <c r="B762" s="10" t="str">
        <f>"4983202303092119125371"</f>
        <v>4983202303092119125371</v>
      </c>
      <c r="C762" s="10" t="s">
        <v>181</v>
      </c>
      <c r="D762" s="10" t="s">
        <v>776</v>
      </c>
      <c r="E762" s="10" t="s">
        <v>9</v>
      </c>
      <c r="F762" s="11"/>
    </row>
    <row r="763" customHeight="1" spans="1:6">
      <c r="A763" s="9">
        <v>761</v>
      </c>
      <c r="B763" s="10" t="str">
        <f>"49832023031415190732165"</f>
        <v>49832023031415190732165</v>
      </c>
      <c r="C763" s="10" t="s">
        <v>181</v>
      </c>
      <c r="D763" s="10" t="s">
        <v>777</v>
      </c>
      <c r="E763" s="10" t="s">
        <v>9</v>
      </c>
      <c r="F763" s="11"/>
    </row>
    <row r="764" customHeight="1" spans="1:6">
      <c r="A764" s="9">
        <v>762</v>
      </c>
      <c r="B764" s="10" t="str">
        <f>"49832023031419334233943"</f>
        <v>49832023031419334233943</v>
      </c>
      <c r="C764" s="10" t="s">
        <v>181</v>
      </c>
      <c r="D764" s="10" t="s">
        <v>778</v>
      </c>
      <c r="E764" s="10" t="s">
        <v>9</v>
      </c>
      <c r="F764" s="11"/>
    </row>
    <row r="765" customHeight="1" spans="1:6">
      <c r="A765" s="9">
        <v>763</v>
      </c>
      <c r="B765" s="10" t="str">
        <f>"49832023031419380933973"</f>
        <v>49832023031419380933973</v>
      </c>
      <c r="C765" s="10" t="s">
        <v>181</v>
      </c>
      <c r="D765" s="10" t="s">
        <v>779</v>
      </c>
      <c r="E765" s="10" t="s">
        <v>9</v>
      </c>
      <c r="F765" s="11"/>
    </row>
    <row r="766" customHeight="1" spans="1:6">
      <c r="A766" s="9">
        <v>764</v>
      </c>
      <c r="B766" s="10" t="str">
        <f>"49832023031418521633694"</f>
        <v>49832023031418521633694</v>
      </c>
      <c r="C766" s="10" t="s">
        <v>181</v>
      </c>
      <c r="D766" s="10" t="s">
        <v>780</v>
      </c>
      <c r="E766" s="10" t="s">
        <v>9</v>
      </c>
      <c r="F766" s="11"/>
    </row>
    <row r="767" customHeight="1" spans="1:6">
      <c r="A767" s="9">
        <v>765</v>
      </c>
      <c r="B767" s="10" t="str">
        <f>"49832023031320293927425"</f>
        <v>49832023031320293927425</v>
      </c>
      <c r="C767" s="10" t="s">
        <v>181</v>
      </c>
      <c r="D767" s="10" t="s">
        <v>781</v>
      </c>
      <c r="E767" s="10" t="s">
        <v>9</v>
      </c>
      <c r="F767" s="11"/>
    </row>
    <row r="768" customHeight="1" spans="1:6">
      <c r="A768" s="9">
        <v>766</v>
      </c>
      <c r="B768" s="10" t="str">
        <f>"49832023031418505533684"</f>
        <v>49832023031418505533684</v>
      </c>
      <c r="C768" s="10" t="s">
        <v>181</v>
      </c>
      <c r="D768" s="10" t="s">
        <v>782</v>
      </c>
      <c r="E768" s="10" t="s">
        <v>9</v>
      </c>
      <c r="F768" s="11"/>
    </row>
    <row r="769" customHeight="1" spans="1:6">
      <c r="A769" s="9">
        <v>767</v>
      </c>
      <c r="B769" s="10" t="str">
        <f>"49832023031416105832641"</f>
        <v>49832023031416105832641</v>
      </c>
      <c r="C769" s="10" t="s">
        <v>181</v>
      </c>
      <c r="D769" s="10" t="s">
        <v>783</v>
      </c>
      <c r="E769" s="10" t="s">
        <v>9</v>
      </c>
      <c r="F769" s="11"/>
    </row>
    <row r="770" customHeight="1" spans="1:6">
      <c r="A770" s="9">
        <v>768</v>
      </c>
      <c r="B770" s="10" t="str">
        <f>"49832023031419492634064"</f>
        <v>49832023031419492634064</v>
      </c>
      <c r="C770" s="10" t="s">
        <v>181</v>
      </c>
      <c r="D770" s="10" t="s">
        <v>784</v>
      </c>
      <c r="E770" s="10" t="s">
        <v>9</v>
      </c>
      <c r="F770" s="11"/>
    </row>
    <row r="771" customHeight="1" spans="1:6">
      <c r="A771" s="9">
        <v>769</v>
      </c>
      <c r="B771" s="10" t="str">
        <f>"49832023031419285233911"</f>
        <v>49832023031419285233911</v>
      </c>
      <c r="C771" s="10" t="s">
        <v>181</v>
      </c>
      <c r="D771" s="10" t="s">
        <v>785</v>
      </c>
      <c r="E771" s="10" t="s">
        <v>9</v>
      </c>
      <c r="F771" s="11"/>
    </row>
    <row r="772" customHeight="1" spans="1:6">
      <c r="A772" s="9">
        <v>770</v>
      </c>
      <c r="B772" s="10" t="str">
        <f>"49832023031313103123770"</f>
        <v>49832023031313103123770</v>
      </c>
      <c r="C772" s="10" t="s">
        <v>181</v>
      </c>
      <c r="D772" s="10" t="s">
        <v>786</v>
      </c>
      <c r="E772" s="10" t="s">
        <v>9</v>
      </c>
      <c r="F772" s="11"/>
    </row>
    <row r="773" customHeight="1" spans="1:6">
      <c r="A773" s="9">
        <v>771</v>
      </c>
      <c r="B773" s="10" t="str">
        <f>"49832023031416591532999"</f>
        <v>49832023031416591532999</v>
      </c>
      <c r="C773" s="10" t="s">
        <v>181</v>
      </c>
      <c r="D773" s="10" t="s">
        <v>787</v>
      </c>
      <c r="E773" s="10" t="s">
        <v>9</v>
      </c>
      <c r="F773" s="11"/>
    </row>
    <row r="774" customHeight="1" spans="1:6">
      <c r="A774" s="9">
        <v>772</v>
      </c>
      <c r="B774" s="10" t="str">
        <f>"49832023031419400933991"</f>
        <v>49832023031419400933991</v>
      </c>
      <c r="C774" s="10" t="s">
        <v>181</v>
      </c>
      <c r="D774" s="10" t="s">
        <v>788</v>
      </c>
      <c r="E774" s="10" t="s">
        <v>9</v>
      </c>
      <c r="F774" s="11"/>
    </row>
    <row r="775" customHeight="1" spans="1:6">
      <c r="A775" s="9">
        <v>773</v>
      </c>
      <c r="B775" s="10" t="str">
        <f>"49832023031418404433617"</f>
        <v>49832023031418404433617</v>
      </c>
      <c r="C775" s="10" t="s">
        <v>181</v>
      </c>
      <c r="D775" s="10" t="s">
        <v>789</v>
      </c>
      <c r="E775" s="10" t="s">
        <v>9</v>
      </c>
      <c r="F775" s="11"/>
    </row>
    <row r="776" customHeight="1" spans="1:6">
      <c r="A776" s="9">
        <v>774</v>
      </c>
      <c r="B776" s="10" t="str">
        <f>"49832023031419522134079"</f>
        <v>49832023031419522134079</v>
      </c>
      <c r="C776" s="10" t="s">
        <v>181</v>
      </c>
      <c r="D776" s="10" t="s">
        <v>790</v>
      </c>
      <c r="E776" s="10" t="s">
        <v>9</v>
      </c>
      <c r="F776" s="11"/>
    </row>
    <row r="777" customHeight="1" spans="1:7">
      <c r="A777" s="9">
        <v>775</v>
      </c>
      <c r="B777" s="10" t="str">
        <f>"49832023031318023426338"</f>
        <v>49832023031318023426338</v>
      </c>
      <c r="C777" s="10" t="s">
        <v>181</v>
      </c>
      <c r="D777" s="10" t="s">
        <v>608</v>
      </c>
      <c r="E777" s="10" t="s">
        <v>9</v>
      </c>
      <c r="F777" s="12" t="s">
        <v>791</v>
      </c>
      <c r="G777" s="6"/>
    </row>
    <row r="778" customHeight="1" spans="1:6">
      <c r="A778" s="9">
        <v>776</v>
      </c>
      <c r="B778" s="10" t="str">
        <f>"49832023031419435434020"</f>
        <v>49832023031419435434020</v>
      </c>
      <c r="C778" s="10" t="s">
        <v>181</v>
      </c>
      <c r="D778" s="10" t="s">
        <v>792</v>
      </c>
      <c r="E778" s="10" t="s">
        <v>9</v>
      </c>
      <c r="F778" s="11"/>
    </row>
    <row r="779" customHeight="1" spans="1:6">
      <c r="A779" s="9">
        <v>777</v>
      </c>
      <c r="B779" s="10" t="str">
        <f>"49832023031417582333368"</f>
        <v>49832023031417582333368</v>
      </c>
      <c r="C779" s="10" t="s">
        <v>181</v>
      </c>
      <c r="D779" s="10" t="s">
        <v>793</v>
      </c>
      <c r="E779" s="10" t="s">
        <v>9</v>
      </c>
      <c r="F779" s="11"/>
    </row>
    <row r="780" customHeight="1" spans="1:6">
      <c r="A780" s="9">
        <v>778</v>
      </c>
      <c r="B780" s="10" t="str">
        <f>"49832023031322395528373"</f>
        <v>49832023031322395528373</v>
      </c>
      <c r="C780" s="10" t="s">
        <v>181</v>
      </c>
      <c r="D780" s="10" t="s">
        <v>794</v>
      </c>
      <c r="E780" s="10" t="s">
        <v>9</v>
      </c>
      <c r="F780" s="11"/>
    </row>
    <row r="781" customHeight="1" spans="1:6">
      <c r="A781" s="9">
        <v>779</v>
      </c>
      <c r="B781" s="10" t="str">
        <f>"49832023031419500634066"</f>
        <v>49832023031419500634066</v>
      </c>
      <c r="C781" s="10" t="s">
        <v>181</v>
      </c>
      <c r="D781" s="10" t="s">
        <v>795</v>
      </c>
      <c r="E781" s="10" t="s">
        <v>9</v>
      </c>
      <c r="F781" s="11"/>
    </row>
    <row r="782" customHeight="1" spans="1:6">
      <c r="A782" s="9">
        <v>780</v>
      </c>
      <c r="B782" s="10" t="str">
        <f>"49832023031420203934279"</f>
        <v>49832023031420203934279</v>
      </c>
      <c r="C782" s="10" t="s">
        <v>181</v>
      </c>
      <c r="D782" s="10" t="s">
        <v>796</v>
      </c>
      <c r="E782" s="10" t="s">
        <v>9</v>
      </c>
      <c r="F782" s="11"/>
    </row>
    <row r="783" customHeight="1" spans="1:6">
      <c r="A783" s="9">
        <v>781</v>
      </c>
      <c r="B783" s="10" t="str">
        <f>"49832023031420355934396"</f>
        <v>49832023031420355934396</v>
      </c>
      <c r="C783" s="10" t="s">
        <v>181</v>
      </c>
      <c r="D783" s="10" t="s">
        <v>797</v>
      </c>
      <c r="E783" s="10" t="s">
        <v>9</v>
      </c>
      <c r="F783" s="11"/>
    </row>
    <row r="784" customHeight="1" spans="1:6">
      <c r="A784" s="9">
        <v>782</v>
      </c>
      <c r="B784" s="10" t="str">
        <f>"49832023031420363634400"</f>
        <v>49832023031420363634400</v>
      </c>
      <c r="C784" s="10" t="s">
        <v>181</v>
      </c>
      <c r="D784" s="10" t="s">
        <v>798</v>
      </c>
      <c r="E784" s="10" t="s">
        <v>9</v>
      </c>
      <c r="F784" s="11"/>
    </row>
    <row r="785" customHeight="1" spans="1:6">
      <c r="A785" s="9">
        <v>783</v>
      </c>
      <c r="B785" s="10" t="str">
        <f>"49832023031419492534063"</f>
        <v>49832023031419492534063</v>
      </c>
      <c r="C785" s="10" t="s">
        <v>181</v>
      </c>
      <c r="D785" s="10" t="s">
        <v>799</v>
      </c>
      <c r="E785" s="10" t="s">
        <v>9</v>
      </c>
      <c r="F785" s="11"/>
    </row>
    <row r="786" customHeight="1" spans="1:6">
      <c r="A786" s="9">
        <v>784</v>
      </c>
      <c r="B786" s="10" t="str">
        <f>"49832023031418520833693"</f>
        <v>49832023031418520833693</v>
      </c>
      <c r="C786" s="10" t="s">
        <v>181</v>
      </c>
      <c r="D786" s="10" t="s">
        <v>800</v>
      </c>
      <c r="E786" s="10" t="s">
        <v>9</v>
      </c>
      <c r="F786" s="11"/>
    </row>
    <row r="787" customHeight="1" spans="1:6">
      <c r="A787" s="9">
        <v>785</v>
      </c>
      <c r="B787" s="10" t="str">
        <f>"49832023031420461334482"</f>
        <v>49832023031420461334482</v>
      </c>
      <c r="C787" s="10" t="s">
        <v>181</v>
      </c>
      <c r="D787" s="10" t="s">
        <v>801</v>
      </c>
      <c r="E787" s="10" t="s">
        <v>9</v>
      </c>
      <c r="F787" s="11"/>
    </row>
    <row r="788" customHeight="1" spans="1:6">
      <c r="A788" s="9">
        <v>786</v>
      </c>
      <c r="B788" s="10" t="str">
        <f>"49832023031420421234440"</f>
        <v>49832023031420421234440</v>
      </c>
      <c r="C788" s="10" t="s">
        <v>181</v>
      </c>
      <c r="D788" s="10" t="s">
        <v>802</v>
      </c>
      <c r="E788" s="10" t="s">
        <v>9</v>
      </c>
      <c r="F788" s="11"/>
    </row>
    <row r="789" customHeight="1" spans="1:6">
      <c r="A789" s="9">
        <v>787</v>
      </c>
      <c r="B789" s="10" t="str">
        <f>"49832023031420374034408"</f>
        <v>49832023031420374034408</v>
      </c>
      <c r="C789" s="10" t="s">
        <v>181</v>
      </c>
      <c r="D789" s="10" t="s">
        <v>803</v>
      </c>
      <c r="E789" s="10" t="s">
        <v>9</v>
      </c>
      <c r="F789" s="11"/>
    </row>
    <row r="790" customHeight="1" spans="1:6">
      <c r="A790" s="9">
        <v>788</v>
      </c>
      <c r="B790" s="10" t="str">
        <f>"49832023031420434234457"</f>
        <v>49832023031420434234457</v>
      </c>
      <c r="C790" s="10" t="s">
        <v>181</v>
      </c>
      <c r="D790" s="10" t="s">
        <v>804</v>
      </c>
      <c r="E790" s="10" t="s">
        <v>9</v>
      </c>
      <c r="F790" s="11"/>
    </row>
    <row r="791" customHeight="1" spans="1:6">
      <c r="A791" s="9">
        <v>789</v>
      </c>
      <c r="B791" s="10" t="str">
        <f>"49832023031222464820197"</f>
        <v>49832023031222464820197</v>
      </c>
      <c r="C791" s="10" t="s">
        <v>181</v>
      </c>
      <c r="D791" s="10" t="s">
        <v>805</v>
      </c>
      <c r="E791" s="10" t="s">
        <v>70</v>
      </c>
      <c r="F791" s="11"/>
    </row>
    <row r="792" customHeight="1" spans="1:6">
      <c r="A792" s="9">
        <v>790</v>
      </c>
      <c r="B792" s="10" t="str">
        <f>"49832023031420571934563"</f>
        <v>49832023031420571934563</v>
      </c>
      <c r="C792" s="10" t="s">
        <v>181</v>
      </c>
      <c r="D792" s="10" t="s">
        <v>806</v>
      </c>
      <c r="E792" s="10" t="s">
        <v>9</v>
      </c>
      <c r="F792" s="11"/>
    </row>
    <row r="793" customHeight="1" spans="1:6">
      <c r="A793" s="9">
        <v>791</v>
      </c>
      <c r="B793" s="10" t="str">
        <f>"49832023031223205220332"</f>
        <v>49832023031223205220332</v>
      </c>
      <c r="C793" s="10" t="s">
        <v>181</v>
      </c>
      <c r="D793" s="10" t="s">
        <v>807</v>
      </c>
      <c r="E793" s="10" t="s">
        <v>9</v>
      </c>
      <c r="F793" s="11"/>
    </row>
    <row r="794" customHeight="1" spans="1:6">
      <c r="A794" s="9">
        <v>792</v>
      </c>
      <c r="B794" s="10" t="str">
        <f>"4983202303091256124495"</f>
        <v>4983202303091256124495</v>
      </c>
      <c r="C794" s="10" t="s">
        <v>181</v>
      </c>
      <c r="D794" s="10" t="s">
        <v>808</v>
      </c>
      <c r="E794" s="10" t="s">
        <v>9</v>
      </c>
      <c r="F794" s="11"/>
    </row>
    <row r="795" customHeight="1" spans="1:6">
      <c r="A795" s="9">
        <v>793</v>
      </c>
      <c r="B795" s="10" t="str">
        <f>"49832023031420240834309"</f>
        <v>49832023031420240834309</v>
      </c>
      <c r="C795" s="10" t="s">
        <v>181</v>
      </c>
      <c r="D795" s="10" t="s">
        <v>809</v>
      </c>
      <c r="E795" s="10" t="s">
        <v>9</v>
      </c>
      <c r="F795" s="11"/>
    </row>
    <row r="796" customHeight="1" spans="1:6">
      <c r="A796" s="9">
        <v>794</v>
      </c>
      <c r="B796" s="10" t="str">
        <f>"49832023031409523729613"</f>
        <v>49832023031409523729613</v>
      </c>
      <c r="C796" s="10" t="s">
        <v>181</v>
      </c>
      <c r="D796" s="10" t="s">
        <v>810</v>
      </c>
      <c r="E796" s="10" t="s">
        <v>9</v>
      </c>
      <c r="F796" s="11"/>
    </row>
    <row r="797" customHeight="1" spans="1:6">
      <c r="A797" s="9">
        <v>795</v>
      </c>
      <c r="B797" s="10" t="str">
        <f>"49832023031413101931170"</f>
        <v>49832023031413101931170</v>
      </c>
      <c r="C797" s="10" t="s">
        <v>181</v>
      </c>
      <c r="D797" s="10" t="s">
        <v>811</v>
      </c>
      <c r="E797" s="10" t="s">
        <v>9</v>
      </c>
      <c r="F797" s="11"/>
    </row>
    <row r="798" customHeight="1" spans="1:6">
      <c r="A798" s="9">
        <v>796</v>
      </c>
      <c r="B798" s="10" t="str">
        <f>"49832023031421052134638"</f>
        <v>49832023031421052134638</v>
      </c>
      <c r="C798" s="10" t="s">
        <v>181</v>
      </c>
      <c r="D798" s="10" t="s">
        <v>812</v>
      </c>
      <c r="E798" s="10" t="s">
        <v>9</v>
      </c>
      <c r="F798" s="11"/>
    </row>
    <row r="799" customHeight="1" spans="1:6">
      <c r="A799" s="9">
        <v>797</v>
      </c>
      <c r="B799" s="10" t="str">
        <f>"49832023031421205734760"</f>
        <v>49832023031421205734760</v>
      </c>
      <c r="C799" s="10" t="s">
        <v>181</v>
      </c>
      <c r="D799" s="10" t="s">
        <v>813</v>
      </c>
      <c r="E799" s="10" t="s">
        <v>9</v>
      </c>
      <c r="F799" s="11"/>
    </row>
    <row r="800" customHeight="1" spans="1:6">
      <c r="A800" s="9">
        <v>798</v>
      </c>
      <c r="B800" s="10" t="str">
        <f>"49832023031418045833404"</f>
        <v>49832023031418045833404</v>
      </c>
      <c r="C800" s="10" t="s">
        <v>181</v>
      </c>
      <c r="D800" s="10" t="s">
        <v>814</v>
      </c>
      <c r="E800" s="10" t="s">
        <v>9</v>
      </c>
      <c r="F800" s="11"/>
    </row>
    <row r="801" customHeight="1" spans="1:6">
      <c r="A801" s="9">
        <v>799</v>
      </c>
      <c r="B801" s="10" t="str">
        <f>"49832023031420550634548"</f>
        <v>49832023031420550634548</v>
      </c>
      <c r="C801" s="10" t="s">
        <v>181</v>
      </c>
      <c r="D801" s="10" t="s">
        <v>815</v>
      </c>
      <c r="E801" s="10" t="s">
        <v>9</v>
      </c>
      <c r="F801" s="11"/>
    </row>
    <row r="802" customHeight="1" spans="1:6">
      <c r="A802" s="9">
        <v>800</v>
      </c>
      <c r="B802" s="10" t="str">
        <f>"49832023031421061434641"</f>
        <v>49832023031421061434641</v>
      </c>
      <c r="C802" s="10" t="s">
        <v>181</v>
      </c>
      <c r="D802" s="10" t="s">
        <v>816</v>
      </c>
      <c r="E802" s="10" t="s">
        <v>70</v>
      </c>
      <c r="F802" s="11"/>
    </row>
    <row r="803" customHeight="1" spans="1:6">
      <c r="A803" s="9">
        <v>801</v>
      </c>
      <c r="B803" s="10" t="str">
        <f>"49832023031406193328816"</f>
        <v>49832023031406193328816</v>
      </c>
      <c r="C803" s="10" t="s">
        <v>181</v>
      </c>
      <c r="D803" s="10" t="s">
        <v>817</v>
      </c>
      <c r="E803" s="10" t="s">
        <v>9</v>
      </c>
      <c r="F803" s="11"/>
    </row>
    <row r="804" customHeight="1" spans="1:6">
      <c r="A804" s="9">
        <v>802</v>
      </c>
      <c r="B804" s="10" t="str">
        <f>"49832023031421281634817"</f>
        <v>49832023031421281634817</v>
      </c>
      <c r="C804" s="10" t="s">
        <v>181</v>
      </c>
      <c r="D804" s="10" t="s">
        <v>818</v>
      </c>
      <c r="E804" s="10" t="s">
        <v>9</v>
      </c>
      <c r="F804" s="11"/>
    </row>
    <row r="805" customHeight="1" spans="1:6">
      <c r="A805" s="9">
        <v>803</v>
      </c>
      <c r="B805" s="10" t="str">
        <f>"49832023031418011233386"</f>
        <v>49832023031418011233386</v>
      </c>
      <c r="C805" s="10" t="s">
        <v>181</v>
      </c>
      <c r="D805" s="10" t="s">
        <v>819</v>
      </c>
      <c r="E805" s="10" t="s">
        <v>9</v>
      </c>
      <c r="F805" s="11"/>
    </row>
    <row r="806" customHeight="1" spans="1:6">
      <c r="A806" s="9">
        <v>804</v>
      </c>
      <c r="B806" s="10" t="str">
        <f>"49832023031420025434145"</f>
        <v>49832023031420025434145</v>
      </c>
      <c r="C806" s="10" t="s">
        <v>181</v>
      </c>
      <c r="D806" s="10" t="s">
        <v>820</v>
      </c>
      <c r="E806" s="10" t="s">
        <v>9</v>
      </c>
      <c r="F806" s="11"/>
    </row>
    <row r="807" customHeight="1" spans="1:6">
      <c r="A807" s="9">
        <v>805</v>
      </c>
      <c r="B807" s="10" t="str">
        <f>"49832023031421495334976"</f>
        <v>49832023031421495334976</v>
      </c>
      <c r="C807" s="10" t="s">
        <v>181</v>
      </c>
      <c r="D807" s="10" t="s">
        <v>821</v>
      </c>
      <c r="E807" s="10" t="s">
        <v>9</v>
      </c>
      <c r="F807" s="11"/>
    </row>
    <row r="808" customHeight="1" spans="1:6">
      <c r="A808" s="9">
        <v>806</v>
      </c>
      <c r="B808" s="10" t="str">
        <f>"49832023031421303634837"</f>
        <v>49832023031421303634837</v>
      </c>
      <c r="C808" s="10" t="s">
        <v>181</v>
      </c>
      <c r="D808" s="10" t="s">
        <v>822</v>
      </c>
      <c r="E808" s="10" t="s">
        <v>70</v>
      </c>
      <c r="F808" s="11"/>
    </row>
    <row r="809" customHeight="1" spans="1:6">
      <c r="A809" s="9">
        <v>807</v>
      </c>
      <c r="B809" s="10" t="str">
        <f>"49832023031421513034987"</f>
        <v>49832023031421513034987</v>
      </c>
      <c r="C809" s="10" t="s">
        <v>181</v>
      </c>
      <c r="D809" s="10" t="s">
        <v>823</v>
      </c>
      <c r="E809" s="10" t="s">
        <v>9</v>
      </c>
      <c r="F809" s="11"/>
    </row>
    <row r="810" customHeight="1" spans="1:6">
      <c r="A810" s="9">
        <v>808</v>
      </c>
      <c r="B810" s="10" t="str">
        <f>"49832023031421502534981"</f>
        <v>49832023031421502534981</v>
      </c>
      <c r="C810" s="10" t="s">
        <v>181</v>
      </c>
      <c r="D810" s="10" t="s">
        <v>824</v>
      </c>
      <c r="E810" s="10" t="s">
        <v>9</v>
      </c>
      <c r="F810" s="11"/>
    </row>
    <row r="811" customHeight="1" spans="1:6">
      <c r="A811" s="9">
        <v>809</v>
      </c>
      <c r="B811" s="10" t="str">
        <f>"49832023031422003335039"</f>
        <v>49832023031422003335039</v>
      </c>
      <c r="C811" s="10" t="s">
        <v>181</v>
      </c>
      <c r="D811" s="10" t="s">
        <v>825</v>
      </c>
      <c r="E811" s="10" t="s">
        <v>9</v>
      </c>
      <c r="F811" s="11"/>
    </row>
    <row r="812" customHeight="1" spans="1:6">
      <c r="A812" s="9">
        <v>810</v>
      </c>
      <c r="B812" s="10" t="str">
        <f>"49832023031318143726419"</f>
        <v>49832023031318143726419</v>
      </c>
      <c r="C812" s="10" t="s">
        <v>181</v>
      </c>
      <c r="D812" s="10" t="s">
        <v>826</v>
      </c>
      <c r="E812" s="10" t="s">
        <v>9</v>
      </c>
      <c r="F812" s="11"/>
    </row>
    <row r="813" customHeight="1" spans="1:6">
      <c r="A813" s="9">
        <v>811</v>
      </c>
      <c r="B813" s="10" t="str">
        <f>"49832023031421345534867"</f>
        <v>49832023031421345534867</v>
      </c>
      <c r="C813" s="10" t="s">
        <v>181</v>
      </c>
      <c r="D813" s="10" t="s">
        <v>827</v>
      </c>
      <c r="E813" s="10" t="s">
        <v>9</v>
      </c>
      <c r="F813" s="11"/>
    </row>
    <row r="814" customHeight="1" spans="1:6">
      <c r="A814" s="9">
        <v>812</v>
      </c>
      <c r="B814" s="10" t="str">
        <f>"49832023031422155135138"</f>
        <v>49832023031422155135138</v>
      </c>
      <c r="C814" s="10" t="s">
        <v>181</v>
      </c>
      <c r="D814" s="10" t="s">
        <v>828</v>
      </c>
      <c r="E814" s="10" t="s">
        <v>9</v>
      </c>
      <c r="F814" s="11"/>
    </row>
    <row r="815" customHeight="1" spans="1:6">
      <c r="A815" s="9">
        <v>813</v>
      </c>
      <c r="B815" s="10" t="str">
        <f>"49832023031421461934947"</f>
        <v>49832023031421461934947</v>
      </c>
      <c r="C815" s="10" t="s">
        <v>181</v>
      </c>
      <c r="D815" s="10" t="s">
        <v>829</v>
      </c>
      <c r="E815" s="10" t="s">
        <v>9</v>
      </c>
      <c r="F815" s="11"/>
    </row>
    <row r="816" customHeight="1" spans="1:6">
      <c r="A816" s="9">
        <v>814</v>
      </c>
      <c r="B816" s="10" t="str">
        <f>"49832023031421331434857"</f>
        <v>49832023031421331434857</v>
      </c>
      <c r="C816" s="10" t="s">
        <v>181</v>
      </c>
      <c r="D816" s="10" t="s">
        <v>830</v>
      </c>
      <c r="E816" s="10" t="s">
        <v>9</v>
      </c>
      <c r="F816" s="11"/>
    </row>
    <row r="817" customHeight="1" spans="1:6">
      <c r="A817" s="9">
        <v>815</v>
      </c>
      <c r="B817" s="10" t="str">
        <f>"49832023031421422234918"</f>
        <v>49832023031421422234918</v>
      </c>
      <c r="C817" s="10" t="s">
        <v>181</v>
      </c>
      <c r="D817" s="10" t="s">
        <v>831</v>
      </c>
      <c r="E817" s="10" t="s">
        <v>9</v>
      </c>
      <c r="F817" s="11"/>
    </row>
    <row r="818" customHeight="1" spans="1:6">
      <c r="A818" s="9">
        <v>816</v>
      </c>
      <c r="B818" s="10" t="str">
        <f>"49832023031422221435179"</f>
        <v>49832023031422221435179</v>
      </c>
      <c r="C818" s="10" t="s">
        <v>181</v>
      </c>
      <c r="D818" s="10" t="s">
        <v>832</v>
      </c>
      <c r="E818" s="10" t="s">
        <v>9</v>
      </c>
      <c r="F818" s="11"/>
    </row>
    <row r="819" customHeight="1" spans="1:6">
      <c r="A819" s="9">
        <v>817</v>
      </c>
      <c r="B819" s="10" t="str">
        <f>"49832023031412564831076"</f>
        <v>49832023031412564831076</v>
      </c>
      <c r="C819" s="10" t="s">
        <v>181</v>
      </c>
      <c r="D819" s="10" t="s">
        <v>833</v>
      </c>
      <c r="E819" s="10" t="s">
        <v>9</v>
      </c>
      <c r="F819" s="11"/>
    </row>
    <row r="820" customHeight="1" spans="1:6">
      <c r="A820" s="9">
        <v>818</v>
      </c>
      <c r="B820" s="10" t="str">
        <f>"49832023031422202035168"</f>
        <v>49832023031422202035168</v>
      </c>
      <c r="C820" s="10" t="s">
        <v>181</v>
      </c>
      <c r="D820" s="10" t="s">
        <v>834</v>
      </c>
      <c r="E820" s="10" t="s">
        <v>9</v>
      </c>
      <c r="F820" s="11"/>
    </row>
    <row r="821" customHeight="1" spans="1:6">
      <c r="A821" s="9">
        <v>819</v>
      </c>
      <c r="B821" s="10" t="str">
        <f>"49832023031422104035105"</f>
        <v>49832023031422104035105</v>
      </c>
      <c r="C821" s="10" t="s">
        <v>181</v>
      </c>
      <c r="D821" s="10" t="s">
        <v>835</v>
      </c>
      <c r="E821" s="10" t="s">
        <v>9</v>
      </c>
      <c r="F821" s="11"/>
    </row>
    <row r="822" customHeight="1" spans="1:6">
      <c r="A822" s="9">
        <v>820</v>
      </c>
      <c r="B822" s="10" t="str">
        <f>"49832023031422133335125"</f>
        <v>49832023031422133335125</v>
      </c>
      <c r="C822" s="10" t="s">
        <v>181</v>
      </c>
      <c r="D822" s="10" t="s">
        <v>836</v>
      </c>
      <c r="E822" s="10" t="s">
        <v>9</v>
      </c>
      <c r="F822" s="11"/>
    </row>
    <row r="823" customHeight="1" spans="1:6">
      <c r="A823" s="9">
        <v>821</v>
      </c>
      <c r="B823" s="10" t="str">
        <f>"49832023031320454327546"</f>
        <v>49832023031320454327546</v>
      </c>
      <c r="C823" s="10" t="s">
        <v>181</v>
      </c>
      <c r="D823" s="10" t="s">
        <v>837</v>
      </c>
      <c r="E823" s="10" t="s">
        <v>9</v>
      </c>
      <c r="F823" s="11"/>
    </row>
    <row r="824" customHeight="1" spans="1:6">
      <c r="A824" s="9">
        <v>822</v>
      </c>
      <c r="B824" s="10" t="str">
        <f>"49832023031318480826607"</f>
        <v>49832023031318480826607</v>
      </c>
      <c r="C824" s="10" t="s">
        <v>181</v>
      </c>
      <c r="D824" s="10" t="s">
        <v>838</v>
      </c>
      <c r="E824" s="10" t="s">
        <v>9</v>
      </c>
      <c r="F824" s="11"/>
    </row>
    <row r="825" customHeight="1" spans="1:6">
      <c r="A825" s="9">
        <v>823</v>
      </c>
      <c r="B825" s="10" t="str">
        <f>"49832023031418400033609"</f>
        <v>49832023031418400033609</v>
      </c>
      <c r="C825" s="10" t="s">
        <v>181</v>
      </c>
      <c r="D825" s="10" t="s">
        <v>839</v>
      </c>
      <c r="E825" s="10" t="s">
        <v>9</v>
      </c>
      <c r="F825" s="11"/>
    </row>
    <row r="826" customHeight="1" spans="1:6">
      <c r="A826" s="9">
        <v>824</v>
      </c>
      <c r="B826" s="10" t="str">
        <f>"49832023031422440035326"</f>
        <v>49832023031422440035326</v>
      </c>
      <c r="C826" s="10" t="s">
        <v>181</v>
      </c>
      <c r="D826" s="10" t="s">
        <v>840</v>
      </c>
      <c r="E826" s="10" t="s">
        <v>9</v>
      </c>
      <c r="F826" s="11"/>
    </row>
    <row r="827" customHeight="1" spans="1:6">
      <c r="A827" s="9">
        <v>825</v>
      </c>
      <c r="B827" s="10" t="str">
        <f>"49832023031422474635343"</f>
        <v>49832023031422474635343</v>
      </c>
      <c r="C827" s="10" t="s">
        <v>181</v>
      </c>
      <c r="D827" s="10" t="s">
        <v>841</v>
      </c>
      <c r="E827" s="10" t="s">
        <v>9</v>
      </c>
      <c r="F827" s="11"/>
    </row>
    <row r="828" customHeight="1" spans="1:6">
      <c r="A828" s="9">
        <v>826</v>
      </c>
      <c r="B828" s="10" t="str">
        <f>"49832023031419094333794"</f>
        <v>49832023031419094333794</v>
      </c>
      <c r="C828" s="10" t="s">
        <v>181</v>
      </c>
      <c r="D828" s="10" t="s">
        <v>842</v>
      </c>
      <c r="E828" s="10" t="s">
        <v>9</v>
      </c>
      <c r="F828" s="11"/>
    </row>
    <row r="829" customHeight="1" spans="1:6">
      <c r="A829" s="9">
        <v>827</v>
      </c>
      <c r="B829" s="10" t="str">
        <f>"49832023031422505735355"</f>
        <v>49832023031422505735355</v>
      </c>
      <c r="C829" s="10" t="s">
        <v>181</v>
      </c>
      <c r="D829" s="10" t="s">
        <v>843</v>
      </c>
      <c r="E829" s="10" t="s">
        <v>9</v>
      </c>
      <c r="F829" s="11"/>
    </row>
    <row r="830" customHeight="1" spans="1:6">
      <c r="A830" s="9">
        <v>828</v>
      </c>
      <c r="B830" s="10" t="str">
        <f>"49832023031422572235392"</f>
        <v>49832023031422572235392</v>
      </c>
      <c r="C830" s="10" t="s">
        <v>181</v>
      </c>
      <c r="D830" s="10" t="s">
        <v>844</v>
      </c>
      <c r="E830" s="10" t="s">
        <v>9</v>
      </c>
      <c r="F830" s="11"/>
    </row>
    <row r="831" customHeight="1" spans="1:6">
      <c r="A831" s="9">
        <v>829</v>
      </c>
      <c r="B831" s="10" t="str">
        <f>"49832023031422250235193"</f>
        <v>49832023031422250235193</v>
      </c>
      <c r="C831" s="10" t="s">
        <v>181</v>
      </c>
      <c r="D831" s="10" t="s">
        <v>845</v>
      </c>
      <c r="E831" s="10" t="s">
        <v>9</v>
      </c>
      <c r="F831" s="11"/>
    </row>
    <row r="832" customHeight="1" spans="1:6">
      <c r="A832" s="9">
        <v>830</v>
      </c>
      <c r="B832" s="10" t="str">
        <f>"49832023031422364635280"</f>
        <v>49832023031422364635280</v>
      </c>
      <c r="C832" s="10" t="s">
        <v>181</v>
      </c>
      <c r="D832" s="10" t="s">
        <v>846</v>
      </c>
      <c r="E832" s="10" t="s">
        <v>9</v>
      </c>
      <c r="F832" s="11"/>
    </row>
    <row r="833" customHeight="1" spans="1:6">
      <c r="A833" s="9">
        <v>831</v>
      </c>
      <c r="B833" s="10" t="str">
        <f>"49832023031422531635370"</f>
        <v>49832023031422531635370</v>
      </c>
      <c r="C833" s="10" t="s">
        <v>181</v>
      </c>
      <c r="D833" s="10" t="s">
        <v>847</v>
      </c>
      <c r="E833" s="10" t="s">
        <v>9</v>
      </c>
      <c r="F833" s="11"/>
    </row>
    <row r="834" customHeight="1" spans="1:6">
      <c r="A834" s="9">
        <v>832</v>
      </c>
      <c r="B834" s="10" t="str">
        <f>"49832023031319530027126"</f>
        <v>49832023031319530027126</v>
      </c>
      <c r="C834" s="10" t="s">
        <v>181</v>
      </c>
      <c r="D834" s="10" t="s">
        <v>848</v>
      </c>
      <c r="E834" s="10" t="s">
        <v>9</v>
      </c>
      <c r="F834" s="11"/>
    </row>
    <row r="835" customHeight="1" spans="1:6">
      <c r="A835" s="9">
        <v>833</v>
      </c>
      <c r="B835" s="10" t="str">
        <f>"49832023031423125435466"</f>
        <v>49832023031423125435466</v>
      </c>
      <c r="C835" s="10" t="s">
        <v>181</v>
      </c>
      <c r="D835" s="10" t="s">
        <v>849</v>
      </c>
      <c r="E835" s="10" t="s">
        <v>9</v>
      </c>
      <c r="F835" s="11"/>
    </row>
    <row r="836" customHeight="1" spans="1:6">
      <c r="A836" s="9">
        <v>834</v>
      </c>
      <c r="B836" s="10" t="str">
        <f>"49832023031218312718772"</f>
        <v>49832023031218312718772</v>
      </c>
      <c r="C836" s="10" t="s">
        <v>181</v>
      </c>
      <c r="D836" s="10" t="s">
        <v>850</v>
      </c>
      <c r="E836" s="10" t="s">
        <v>9</v>
      </c>
      <c r="F836" s="11"/>
    </row>
    <row r="837" customHeight="1" spans="1:6">
      <c r="A837" s="9">
        <v>835</v>
      </c>
      <c r="B837" s="10" t="str">
        <f>"49832023031423235735503"</f>
        <v>49832023031423235735503</v>
      </c>
      <c r="C837" s="10" t="s">
        <v>181</v>
      </c>
      <c r="D837" s="10" t="s">
        <v>851</v>
      </c>
      <c r="E837" s="10" t="s">
        <v>9</v>
      </c>
      <c r="F837" s="11"/>
    </row>
    <row r="838" customHeight="1" spans="1:6">
      <c r="A838" s="9">
        <v>836</v>
      </c>
      <c r="B838" s="10" t="str">
        <f>"49832023031422251835194"</f>
        <v>49832023031422251835194</v>
      </c>
      <c r="C838" s="10" t="s">
        <v>181</v>
      </c>
      <c r="D838" s="10" t="s">
        <v>852</v>
      </c>
      <c r="E838" s="10" t="s">
        <v>9</v>
      </c>
      <c r="F838" s="11"/>
    </row>
    <row r="839" customHeight="1" spans="1:6">
      <c r="A839" s="9">
        <v>837</v>
      </c>
      <c r="B839" s="10" t="str">
        <f>"49832023031423034035424"</f>
        <v>49832023031423034035424</v>
      </c>
      <c r="C839" s="10" t="s">
        <v>181</v>
      </c>
      <c r="D839" s="10" t="s">
        <v>853</v>
      </c>
      <c r="E839" s="10" t="s">
        <v>9</v>
      </c>
      <c r="F839" s="11"/>
    </row>
    <row r="840" customHeight="1" spans="1:6">
      <c r="A840" s="9">
        <v>838</v>
      </c>
      <c r="B840" s="10" t="str">
        <f>"49832023031423251635510"</f>
        <v>49832023031423251635510</v>
      </c>
      <c r="C840" s="10" t="s">
        <v>181</v>
      </c>
      <c r="D840" s="10" t="s">
        <v>854</v>
      </c>
      <c r="E840" s="10" t="s">
        <v>9</v>
      </c>
      <c r="F840" s="11"/>
    </row>
    <row r="841" customHeight="1" spans="1:6">
      <c r="A841" s="9">
        <v>839</v>
      </c>
      <c r="B841" s="10" t="str">
        <f>"49832023031417390533249"</f>
        <v>49832023031417390533249</v>
      </c>
      <c r="C841" s="10" t="s">
        <v>181</v>
      </c>
      <c r="D841" s="10" t="s">
        <v>855</v>
      </c>
      <c r="E841" s="10" t="s">
        <v>9</v>
      </c>
      <c r="F841" s="11"/>
    </row>
    <row r="842" customHeight="1" spans="1:6">
      <c r="A842" s="9">
        <v>840</v>
      </c>
      <c r="B842" s="10" t="str">
        <f>"49832023031423215635496"</f>
        <v>49832023031423215635496</v>
      </c>
      <c r="C842" s="10" t="s">
        <v>181</v>
      </c>
      <c r="D842" s="10" t="s">
        <v>856</v>
      </c>
      <c r="E842" s="10" t="s">
        <v>9</v>
      </c>
      <c r="F842" s="11"/>
    </row>
    <row r="843" customHeight="1" spans="1:6">
      <c r="A843" s="9">
        <v>841</v>
      </c>
      <c r="B843" s="10" t="str">
        <f>"49832023031219543719184"</f>
        <v>49832023031219543719184</v>
      </c>
      <c r="C843" s="10" t="s">
        <v>181</v>
      </c>
      <c r="D843" s="10" t="s">
        <v>857</v>
      </c>
      <c r="E843" s="10" t="s">
        <v>9</v>
      </c>
      <c r="F843" s="11"/>
    </row>
    <row r="844" customHeight="1" spans="1:6">
      <c r="A844" s="9">
        <v>842</v>
      </c>
      <c r="B844" s="10" t="str">
        <f>"49832023031423520235565"</f>
        <v>49832023031423520235565</v>
      </c>
      <c r="C844" s="10" t="s">
        <v>181</v>
      </c>
      <c r="D844" s="10" t="s">
        <v>858</v>
      </c>
      <c r="E844" s="10" t="s">
        <v>9</v>
      </c>
      <c r="F844" s="11"/>
    </row>
    <row r="845" customHeight="1" spans="1:6">
      <c r="A845" s="9">
        <v>843</v>
      </c>
      <c r="B845" s="10" t="str">
        <f>"49832023031422060335075"</f>
        <v>49832023031422060335075</v>
      </c>
      <c r="C845" s="10" t="s">
        <v>181</v>
      </c>
      <c r="D845" s="10" t="s">
        <v>859</v>
      </c>
      <c r="E845" s="10" t="s">
        <v>9</v>
      </c>
      <c r="F845" s="11"/>
    </row>
    <row r="846" customHeight="1" spans="1:6">
      <c r="A846" s="9">
        <v>844</v>
      </c>
      <c r="B846" s="10" t="str">
        <f>"49832023031500024835596"</f>
        <v>49832023031500024835596</v>
      </c>
      <c r="C846" s="10" t="s">
        <v>181</v>
      </c>
      <c r="D846" s="10" t="s">
        <v>860</v>
      </c>
      <c r="E846" s="10" t="s">
        <v>9</v>
      </c>
      <c r="F846" s="11"/>
    </row>
    <row r="847" customHeight="1" spans="1:6">
      <c r="A847" s="9">
        <v>845</v>
      </c>
      <c r="B847" s="10" t="str">
        <f>"49832023031221151519696"</f>
        <v>49832023031221151519696</v>
      </c>
      <c r="C847" s="10" t="s">
        <v>181</v>
      </c>
      <c r="D847" s="10" t="s">
        <v>861</v>
      </c>
      <c r="E847" s="10" t="s">
        <v>9</v>
      </c>
      <c r="F847" s="11"/>
    </row>
    <row r="848" customHeight="1" spans="1:6">
      <c r="A848" s="9">
        <v>846</v>
      </c>
      <c r="B848" s="10" t="str">
        <f>"49832023031500112835614"</f>
        <v>49832023031500112835614</v>
      </c>
      <c r="C848" s="10" t="s">
        <v>181</v>
      </c>
      <c r="D848" s="10" t="s">
        <v>862</v>
      </c>
      <c r="E848" s="10" t="s">
        <v>9</v>
      </c>
      <c r="F848" s="11"/>
    </row>
    <row r="849" customHeight="1" spans="1:6">
      <c r="A849" s="9">
        <v>847</v>
      </c>
      <c r="B849" s="10" t="str">
        <f>"49832023031423523835566"</f>
        <v>49832023031423523835566</v>
      </c>
      <c r="C849" s="10" t="s">
        <v>181</v>
      </c>
      <c r="D849" s="10" t="s">
        <v>863</v>
      </c>
      <c r="E849" s="10" t="s">
        <v>9</v>
      </c>
      <c r="F849" s="11"/>
    </row>
    <row r="850" customHeight="1" spans="1:6">
      <c r="A850" s="9">
        <v>848</v>
      </c>
      <c r="B850" s="10" t="str">
        <f>"49832023031500154835623"</f>
        <v>49832023031500154835623</v>
      </c>
      <c r="C850" s="10" t="s">
        <v>181</v>
      </c>
      <c r="D850" s="10" t="s">
        <v>864</v>
      </c>
      <c r="E850" s="10" t="s">
        <v>9</v>
      </c>
      <c r="F850" s="11"/>
    </row>
    <row r="851" customHeight="1" spans="1:6">
      <c r="A851" s="9">
        <v>849</v>
      </c>
      <c r="B851" s="10" t="str">
        <f>"49832023031500142535621"</f>
        <v>49832023031500142535621</v>
      </c>
      <c r="C851" s="10" t="s">
        <v>181</v>
      </c>
      <c r="D851" s="10" t="s">
        <v>865</v>
      </c>
      <c r="E851" s="10" t="s">
        <v>9</v>
      </c>
      <c r="F851" s="11"/>
    </row>
    <row r="852" customHeight="1" spans="1:6">
      <c r="A852" s="9">
        <v>850</v>
      </c>
      <c r="B852" s="10" t="str">
        <f>"49832023031423485035557"</f>
        <v>49832023031423485035557</v>
      </c>
      <c r="C852" s="10" t="s">
        <v>181</v>
      </c>
      <c r="D852" s="10" t="s">
        <v>866</v>
      </c>
      <c r="E852" s="10" t="s">
        <v>9</v>
      </c>
      <c r="F852" s="11"/>
    </row>
    <row r="853" customHeight="1" spans="1:6">
      <c r="A853" s="9">
        <v>851</v>
      </c>
      <c r="B853" s="10" t="str">
        <f>"49832023031501175235675"</f>
        <v>49832023031501175235675</v>
      </c>
      <c r="C853" s="10" t="s">
        <v>181</v>
      </c>
      <c r="D853" s="10" t="s">
        <v>867</v>
      </c>
      <c r="E853" s="10" t="s">
        <v>9</v>
      </c>
      <c r="F853" s="11"/>
    </row>
    <row r="854" customHeight="1" spans="1:6">
      <c r="A854" s="9">
        <v>852</v>
      </c>
      <c r="B854" s="10" t="str">
        <f>"49832023031422195935167"</f>
        <v>49832023031422195935167</v>
      </c>
      <c r="C854" s="10" t="s">
        <v>181</v>
      </c>
      <c r="D854" s="10" t="s">
        <v>868</v>
      </c>
      <c r="E854" s="10" t="s">
        <v>9</v>
      </c>
      <c r="F854" s="11"/>
    </row>
    <row r="855" customHeight="1" spans="1:6">
      <c r="A855" s="9">
        <v>853</v>
      </c>
      <c r="B855" s="10" t="str">
        <f>"49832023031500525735661"</f>
        <v>49832023031500525735661</v>
      </c>
      <c r="C855" s="10" t="s">
        <v>181</v>
      </c>
      <c r="D855" s="10" t="s">
        <v>869</v>
      </c>
      <c r="E855" s="10" t="s">
        <v>9</v>
      </c>
      <c r="F855" s="11"/>
    </row>
    <row r="856" customHeight="1" spans="1:6">
      <c r="A856" s="9">
        <v>854</v>
      </c>
      <c r="B856" s="10" t="str">
        <f>"49832023031500415835650"</f>
        <v>49832023031500415835650</v>
      </c>
      <c r="C856" s="10" t="s">
        <v>181</v>
      </c>
      <c r="D856" s="10" t="s">
        <v>870</v>
      </c>
      <c r="E856" s="10" t="s">
        <v>9</v>
      </c>
      <c r="F856" s="11"/>
    </row>
    <row r="857" customHeight="1" spans="1:6">
      <c r="A857" s="9">
        <v>855</v>
      </c>
      <c r="B857" s="10" t="str">
        <f>"49832023031422490835347"</f>
        <v>49832023031422490835347</v>
      </c>
      <c r="C857" s="10" t="s">
        <v>181</v>
      </c>
      <c r="D857" s="10" t="s">
        <v>871</v>
      </c>
      <c r="E857" s="10" t="s">
        <v>9</v>
      </c>
      <c r="F857" s="11"/>
    </row>
    <row r="858" customHeight="1" spans="1:6">
      <c r="A858" s="9">
        <v>856</v>
      </c>
      <c r="B858" s="10" t="str">
        <f>"49832023031503024235699"</f>
        <v>49832023031503024235699</v>
      </c>
      <c r="C858" s="10" t="s">
        <v>181</v>
      </c>
      <c r="D858" s="10" t="s">
        <v>872</v>
      </c>
      <c r="E858" s="10" t="s">
        <v>9</v>
      </c>
      <c r="F858" s="11"/>
    </row>
    <row r="859" customHeight="1" spans="1:6">
      <c r="A859" s="9">
        <v>857</v>
      </c>
      <c r="B859" s="10" t="str">
        <f>"49832023031215310617899"</f>
        <v>49832023031215310617899</v>
      </c>
      <c r="C859" s="10" t="s">
        <v>181</v>
      </c>
      <c r="D859" s="10" t="s">
        <v>873</v>
      </c>
      <c r="E859" s="10" t="s">
        <v>9</v>
      </c>
      <c r="F859" s="11"/>
    </row>
    <row r="860" customHeight="1" spans="1:6">
      <c r="A860" s="9">
        <v>858</v>
      </c>
      <c r="B860" s="10" t="str">
        <f>"49832023031419462734043"</f>
        <v>49832023031419462734043</v>
      </c>
      <c r="C860" s="10" t="s">
        <v>181</v>
      </c>
      <c r="D860" s="10" t="s">
        <v>874</v>
      </c>
      <c r="E860" s="10" t="s">
        <v>9</v>
      </c>
      <c r="F860" s="11"/>
    </row>
    <row r="861" customHeight="1" spans="1:6">
      <c r="A861" s="9">
        <v>859</v>
      </c>
      <c r="B861" s="10" t="str">
        <f>"4983202303101215098287"</f>
        <v>4983202303101215098287</v>
      </c>
      <c r="C861" s="10" t="s">
        <v>181</v>
      </c>
      <c r="D861" s="10" t="s">
        <v>875</v>
      </c>
      <c r="E861" s="10" t="s">
        <v>9</v>
      </c>
      <c r="F861" s="11"/>
    </row>
    <row r="862" customHeight="1" spans="1:6">
      <c r="A862" s="9">
        <v>860</v>
      </c>
      <c r="B862" s="10" t="str">
        <f>"49832023031212061416919"</f>
        <v>49832023031212061416919</v>
      </c>
      <c r="C862" s="10" t="s">
        <v>181</v>
      </c>
      <c r="D862" s="10" t="s">
        <v>876</v>
      </c>
      <c r="E862" s="10" t="s">
        <v>9</v>
      </c>
      <c r="F862" s="11"/>
    </row>
    <row r="863" customHeight="1" spans="1:6">
      <c r="A863" s="9">
        <v>861</v>
      </c>
      <c r="B863" s="10" t="str">
        <f>"4983202303092103395336"</f>
        <v>4983202303092103395336</v>
      </c>
      <c r="C863" s="10" t="s">
        <v>181</v>
      </c>
      <c r="D863" s="10" t="s">
        <v>877</v>
      </c>
      <c r="E863" s="10" t="s">
        <v>9</v>
      </c>
      <c r="F863" s="11"/>
    </row>
    <row r="864" customHeight="1" spans="1:6">
      <c r="A864" s="9">
        <v>862</v>
      </c>
      <c r="B864" s="10" t="str">
        <f>"49832023031508434236027"</f>
        <v>49832023031508434236027</v>
      </c>
      <c r="C864" s="10" t="s">
        <v>181</v>
      </c>
      <c r="D864" s="10" t="s">
        <v>878</v>
      </c>
      <c r="E864" s="10" t="s">
        <v>9</v>
      </c>
      <c r="F864" s="11"/>
    </row>
    <row r="865" customHeight="1" spans="1:6">
      <c r="A865" s="9">
        <v>863</v>
      </c>
      <c r="B865" s="10" t="str">
        <f>"49832023031017392110284"</f>
        <v>49832023031017392110284</v>
      </c>
      <c r="C865" s="10" t="s">
        <v>181</v>
      </c>
      <c r="D865" s="10" t="s">
        <v>879</v>
      </c>
      <c r="E865" s="10" t="s">
        <v>9</v>
      </c>
      <c r="F865" s="11"/>
    </row>
    <row r="866" customHeight="1" spans="1:6">
      <c r="A866" s="9">
        <v>864</v>
      </c>
      <c r="B866" s="10" t="str">
        <f>"49832023031507405935758"</f>
        <v>49832023031507405935758</v>
      </c>
      <c r="C866" s="10" t="s">
        <v>181</v>
      </c>
      <c r="D866" s="10" t="s">
        <v>880</v>
      </c>
      <c r="E866" s="10" t="s">
        <v>9</v>
      </c>
      <c r="F866" s="11"/>
    </row>
    <row r="867" customHeight="1" spans="1:6">
      <c r="A867" s="9">
        <v>865</v>
      </c>
      <c r="B867" s="10" t="str">
        <f>"49832023031508524936091"</f>
        <v>49832023031508524936091</v>
      </c>
      <c r="C867" s="10" t="s">
        <v>181</v>
      </c>
      <c r="D867" s="10" t="s">
        <v>881</v>
      </c>
      <c r="E867" s="10" t="s">
        <v>9</v>
      </c>
      <c r="F867" s="11"/>
    </row>
    <row r="868" customHeight="1" spans="1:6">
      <c r="A868" s="9">
        <v>866</v>
      </c>
      <c r="B868" s="10" t="str">
        <f>"49832023031420533734538"</f>
        <v>49832023031420533734538</v>
      </c>
      <c r="C868" s="10" t="s">
        <v>181</v>
      </c>
      <c r="D868" s="10" t="s">
        <v>882</v>
      </c>
      <c r="E868" s="10" t="s">
        <v>9</v>
      </c>
      <c r="F868" s="11"/>
    </row>
    <row r="869" customHeight="1" spans="1:6">
      <c r="A869" s="9">
        <v>867</v>
      </c>
      <c r="B869" s="10" t="str">
        <f>"49832023031420442834470"</f>
        <v>49832023031420442834470</v>
      </c>
      <c r="C869" s="10" t="s">
        <v>181</v>
      </c>
      <c r="D869" s="10" t="s">
        <v>883</v>
      </c>
      <c r="E869" s="10" t="s">
        <v>9</v>
      </c>
      <c r="F869" s="11"/>
    </row>
    <row r="870" customHeight="1" spans="1:6">
      <c r="A870" s="9">
        <v>868</v>
      </c>
      <c r="B870" s="10" t="str">
        <f>"49832023031509104236228"</f>
        <v>49832023031509104236228</v>
      </c>
      <c r="C870" s="10" t="s">
        <v>181</v>
      </c>
      <c r="D870" s="10" t="s">
        <v>884</v>
      </c>
      <c r="E870" s="10" t="s">
        <v>9</v>
      </c>
      <c r="F870" s="11"/>
    </row>
    <row r="871" customHeight="1" spans="1:6">
      <c r="A871" s="9">
        <v>869</v>
      </c>
      <c r="B871" s="10" t="str">
        <f>"49832023031417155433105"</f>
        <v>49832023031417155433105</v>
      </c>
      <c r="C871" s="10" t="s">
        <v>181</v>
      </c>
      <c r="D871" s="10" t="s">
        <v>885</v>
      </c>
      <c r="E871" s="10" t="s">
        <v>9</v>
      </c>
      <c r="F871" s="11"/>
    </row>
    <row r="872" customHeight="1" spans="1:6">
      <c r="A872" s="9">
        <v>870</v>
      </c>
      <c r="B872" s="10" t="str">
        <f>"49832023031509145236251"</f>
        <v>49832023031509145236251</v>
      </c>
      <c r="C872" s="10" t="s">
        <v>181</v>
      </c>
      <c r="D872" s="10" t="s">
        <v>886</v>
      </c>
      <c r="E872" s="10" t="s">
        <v>9</v>
      </c>
      <c r="F872" s="11"/>
    </row>
    <row r="873" customHeight="1" spans="1:6">
      <c r="A873" s="9">
        <v>871</v>
      </c>
      <c r="B873" s="10" t="str">
        <f>"4983202303092212275462"</f>
        <v>4983202303092212275462</v>
      </c>
      <c r="C873" s="10" t="s">
        <v>181</v>
      </c>
      <c r="D873" s="10" t="s">
        <v>887</v>
      </c>
      <c r="E873" s="10" t="s">
        <v>9</v>
      </c>
      <c r="F873" s="11"/>
    </row>
    <row r="874" customHeight="1" spans="1:6">
      <c r="A874" s="9">
        <v>872</v>
      </c>
      <c r="B874" s="10" t="str">
        <f>"49832023031221211519729"</f>
        <v>49832023031221211519729</v>
      </c>
      <c r="C874" s="10" t="s">
        <v>181</v>
      </c>
      <c r="D874" s="10" t="s">
        <v>888</v>
      </c>
      <c r="E874" s="10" t="s">
        <v>9</v>
      </c>
      <c r="F874" s="11"/>
    </row>
    <row r="875" customHeight="1" spans="1:6">
      <c r="A875" s="9">
        <v>873</v>
      </c>
      <c r="B875" s="10" t="str">
        <f>"49832023031422530435369"</f>
        <v>49832023031422530435369</v>
      </c>
      <c r="C875" s="10" t="s">
        <v>181</v>
      </c>
      <c r="D875" s="10" t="s">
        <v>889</v>
      </c>
      <c r="E875" s="10" t="s">
        <v>9</v>
      </c>
      <c r="F875" s="11"/>
    </row>
    <row r="876" customHeight="1" spans="1:6">
      <c r="A876" s="9">
        <v>874</v>
      </c>
      <c r="B876" s="10" t="str">
        <f>"49832023031316272925630"</f>
        <v>49832023031316272925630</v>
      </c>
      <c r="C876" s="10" t="s">
        <v>181</v>
      </c>
      <c r="D876" s="10" t="s">
        <v>890</v>
      </c>
      <c r="E876" s="10" t="s">
        <v>9</v>
      </c>
      <c r="F876" s="11"/>
    </row>
    <row r="877" customHeight="1" spans="1:6">
      <c r="A877" s="9">
        <v>875</v>
      </c>
      <c r="B877" s="10" t="str">
        <f>"49832023031509453636501"</f>
        <v>49832023031509453636501</v>
      </c>
      <c r="C877" s="10" t="s">
        <v>181</v>
      </c>
      <c r="D877" s="10" t="s">
        <v>891</v>
      </c>
      <c r="E877" s="10" t="s">
        <v>9</v>
      </c>
      <c r="F877" s="11"/>
    </row>
    <row r="878" customHeight="1" spans="1:6">
      <c r="A878" s="9">
        <v>876</v>
      </c>
      <c r="B878" s="10" t="str">
        <f>"49832023031509065636201"</f>
        <v>49832023031509065636201</v>
      </c>
      <c r="C878" s="10" t="s">
        <v>181</v>
      </c>
      <c r="D878" s="10" t="s">
        <v>892</v>
      </c>
      <c r="E878" s="10" t="s">
        <v>9</v>
      </c>
      <c r="F878" s="11"/>
    </row>
    <row r="879" customHeight="1" spans="1:6">
      <c r="A879" s="9">
        <v>877</v>
      </c>
      <c r="B879" s="10" t="str">
        <f>"49832023031509441836494"</f>
        <v>49832023031509441836494</v>
      </c>
      <c r="C879" s="10" t="s">
        <v>181</v>
      </c>
      <c r="D879" s="10" t="s">
        <v>893</v>
      </c>
      <c r="E879" s="10" t="s">
        <v>9</v>
      </c>
      <c r="F879" s="11"/>
    </row>
    <row r="880" customHeight="1" spans="1:6">
      <c r="A880" s="9">
        <v>878</v>
      </c>
      <c r="B880" s="10" t="str">
        <f>"49832023031509252636344"</f>
        <v>49832023031509252636344</v>
      </c>
      <c r="C880" s="10" t="s">
        <v>181</v>
      </c>
      <c r="D880" s="10" t="s">
        <v>894</v>
      </c>
      <c r="E880" s="10" t="s">
        <v>9</v>
      </c>
      <c r="F880" s="11"/>
    </row>
    <row r="881" customHeight="1" spans="1:6">
      <c r="A881" s="9">
        <v>879</v>
      </c>
      <c r="B881" s="10" t="str">
        <f>"49832023031509493436527"</f>
        <v>49832023031509493436527</v>
      </c>
      <c r="C881" s="10" t="s">
        <v>181</v>
      </c>
      <c r="D881" s="10" t="s">
        <v>895</v>
      </c>
      <c r="E881" s="10" t="s">
        <v>9</v>
      </c>
      <c r="F881" s="11"/>
    </row>
    <row r="882" customHeight="1" spans="1:6">
      <c r="A882" s="9">
        <v>880</v>
      </c>
      <c r="B882" s="10" t="str">
        <f>"49832023031420553834554"</f>
        <v>49832023031420553834554</v>
      </c>
      <c r="C882" s="10" t="s">
        <v>181</v>
      </c>
      <c r="D882" s="10" t="s">
        <v>896</v>
      </c>
      <c r="E882" s="10" t="s">
        <v>9</v>
      </c>
      <c r="F882" s="11"/>
    </row>
    <row r="883" customHeight="1" spans="1:6">
      <c r="A883" s="9">
        <v>881</v>
      </c>
      <c r="B883" s="10" t="str">
        <f>"49832023031210392816478"</f>
        <v>49832023031210392816478</v>
      </c>
      <c r="C883" s="10" t="s">
        <v>181</v>
      </c>
      <c r="D883" s="10" t="s">
        <v>897</v>
      </c>
      <c r="E883" s="10" t="s">
        <v>9</v>
      </c>
      <c r="F883" s="11"/>
    </row>
    <row r="884" customHeight="1" spans="1:6">
      <c r="A884" s="9">
        <v>882</v>
      </c>
      <c r="B884" s="10" t="str">
        <f>"49832023031510314736870"</f>
        <v>49832023031510314736870</v>
      </c>
      <c r="C884" s="10" t="s">
        <v>181</v>
      </c>
      <c r="D884" s="10" t="s">
        <v>898</v>
      </c>
      <c r="E884" s="10" t="s">
        <v>9</v>
      </c>
      <c r="F884" s="11"/>
    </row>
    <row r="885" customHeight="1" spans="1:6">
      <c r="A885" s="9">
        <v>883</v>
      </c>
      <c r="B885" s="10" t="str">
        <f>"49832023031510211636775"</f>
        <v>49832023031510211636775</v>
      </c>
      <c r="C885" s="10" t="s">
        <v>181</v>
      </c>
      <c r="D885" s="10" t="s">
        <v>899</v>
      </c>
      <c r="E885" s="10" t="s">
        <v>9</v>
      </c>
      <c r="F885" s="11"/>
    </row>
    <row r="886" customHeight="1" spans="1:6">
      <c r="A886" s="9">
        <v>884</v>
      </c>
      <c r="B886" s="10" t="str">
        <f>"49832023031510015636609"</f>
        <v>49832023031510015636609</v>
      </c>
      <c r="C886" s="10" t="s">
        <v>181</v>
      </c>
      <c r="D886" s="10" t="s">
        <v>900</v>
      </c>
      <c r="E886" s="10" t="s">
        <v>9</v>
      </c>
      <c r="F886" s="11"/>
    </row>
    <row r="887" customHeight="1" spans="1:6">
      <c r="A887" s="9">
        <v>885</v>
      </c>
      <c r="B887" s="10" t="str">
        <f>"49832023031508503236075"</f>
        <v>49832023031508503236075</v>
      </c>
      <c r="C887" s="10" t="s">
        <v>181</v>
      </c>
      <c r="D887" s="10" t="s">
        <v>901</v>
      </c>
      <c r="E887" s="10" t="s">
        <v>9</v>
      </c>
      <c r="F887" s="11"/>
    </row>
    <row r="888" customHeight="1" spans="1:6">
      <c r="A888" s="9">
        <v>886</v>
      </c>
      <c r="B888" s="10" t="str">
        <f>"49832023031508510636083"</f>
        <v>49832023031508510636083</v>
      </c>
      <c r="C888" s="10" t="s">
        <v>181</v>
      </c>
      <c r="D888" s="10" t="s">
        <v>902</v>
      </c>
      <c r="E888" s="10" t="s">
        <v>9</v>
      </c>
      <c r="F888" s="11"/>
    </row>
    <row r="889" customHeight="1" spans="1:6">
      <c r="A889" s="9">
        <v>887</v>
      </c>
      <c r="B889" s="10" t="str">
        <f>"49832023031507504935778"</f>
        <v>49832023031507504935778</v>
      </c>
      <c r="C889" s="10" t="s">
        <v>181</v>
      </c>
      <c r="D889" s="10" t="s">
        <v>903</v>
      </c>
      <c r="E889" s="10" t="s">
        <v>9</v>
      </c>
      <c r="F889" s="11"/>
    </row>
    <row r="890" customHeight="1" spans="1:6">
      <c r="A890" s="9">
        <v>888</v>
      </c>
      <c r="B890" s="10" t="str">
        <f>"49832023031510580137101"</f>
        <v>49832023031510580137101</v>
      </c>
      <c r="C890" s="10" t="s">
        <v>181</v>
      </c>
      <c r="D890" s="10" t="s">
        <v>904</v>
      </c>
      <c r="E890" s="10" t="s">
        <v>9</v>
      </c>
      <c r="F890" s="11"/>
    </row>
    <row r="891" customHeight="1" spans="1:6">
      <c r="A891" s="9">
        <v>889</v>
      </c>
      <c r="B891" s="10" t="str">
        <f>"49832023031510591237111"</f>
        <v>49832023031510591237111</v>
      </c>
      <c r="C891" s="10" t="s">
        <v>181</v>
      </c>
      <c r="D891" s="10" t="s">
        <v>905</v>
      </c>
      <c r="E891" s="10" t="s">
        <v>9</v>
      </c>
      <c r="F891" s="11"/>
    </row>
    <row r="892" customHeight="1" spans="1:6">
      <c r="A892" s="9">
        <v>890</v>
      </c>
      <c r="B892" s="10" t="str">
        <f>"49832023031222470920203"</f>
        <v>49832023031222470920203</v>
      </c>
      <c r="C892" s="10" t="s">
        <v>181</v>
      </c>
      <c r="D892" s="10" t="s">
        <v>906</v>
      </c>
      <c r="E892" s="10" t="s">
        <v>9</v>
      </c>
      <c r="F892" s="11"/>
    </row>
    <row r="893" customHeight="1" spans="1:6">
      <c r="A893" s="9">
        <v>891</v>
      </c>
      <c r="B893" s="10" t="str">
        <f>"49832023031222342520142"</f>
        <v>49832023031222342520142</v>
      </c>
      <c r="C893" s="10" t="s">
        <v>181</v>
      </c>
      <c r="D893" s="10" t="s">
        <v>907</v>
      </c>
      <c r="E893" s="10" t="s">
        <v>9</v>
      </c>
      <c r="F893" s="11"/>
    </row>
    <row r="894" customHeight="1" spans="1:6">
      <c r="A894" s="9">
        <v>892</v>
      </c>
      <c r="B894" s="10" t="str">
        <f>"49832023031510160136733"</f>
        <v>49832023031510160136733</v>
      </c>
      <c r="C894" s="10" t="s">
        <v>181</v>
      </c>
      <c r="D894" s="10" t="s">
        <v>908</v>
      </c>
      <c r="E894" s="10" t="s">
        <v>9</v>
      </c>
      <c r="F894" s="11"/>
    </row>
    <row r="895" customHeight="1" spans="1:6">
      <c r="A895" s="9">
        <v>893</v>
      </c>
      <c r="B895" s="10" t="str">
        <f>"49832023031422112135113"</f>
        <v>49832023031422112135113</v>
      </c>
      <c r="C895" s="10" t="s">
        <v>181</v>
      </c>
      <c r="D895" s="10" t="s">
        <v>909</v>
      </c>
      <c r="E895" s="10" t="s">
        <v>9</v>
      </c>
      <c r="F895" s="11"/>
    </row>
    <row r="896" customHeight="1" spans="1:6">
      <c r="A896" s="9">
        <v>894</v>
      </c>
      <c r="B896" s="10" t="str">
        <f>"49832023031323032028506"</f>
        <v>49832023031323032028506</v>
      </c>
      <c r="C896" s="10" t="s">
        <v>181</v>
      </c>
      <c r="D896" s="10" t="s">
        <v>910</v>
      </c>
      <c r="E896" s="10" t="s">
        <v>9</v>
      </c>
      <c r="F896" s="11"/>
    </row>
    <row r="897" customHeight="1" spans="1:6">
      <c r="A897" s="9">
        <v>895</v>
      </c>
      <c r="B897" s="10" t="str">
        <f>"49832023031422583035398"</f>
        <v>49832023031422583035398</v>
      </c>
      <c r="C897" s="10" t="s">
        <v>181</v>
      </c>
      <c r="D897" s="10" t="s">
        <v>911</v>
      </c>
      <c r="E897" s="10" t="s">
        <v>9</v>
      </c>
      <c r="F897" s="11"/>
    </row>
    <row r="898" customHeight="1" spans="1:6">
      <c r="A898" s="9">
        <v>896</v>
      </c>
      <c r="B898" s="10" t="str">
        <f>"49832023031511301037308"</f>
        <v>49832023031511301037308</v>
      </c>
      <c r="C898" s="10" t="s">
        <v>181</v>
      </c>
      <c r="D898" s="10" t="s">
        <v>912</v>
      </c>
      <c r="E898" s="10" t="s">
        <v>9</v>
      </c>
      <c r="F898" s="11"/>
    </row>
    <row r="899" customHeight="1" spans="1:6">
      <c r="A899" s="9">
        <v>897</v>
      </c>
      <c r="B899" s="10" t="str">
        <f>"49832023031509292236378"</f>
        <v>49832023031509292236378</v>
      </c>
      <c r="C899" s="10" t="s">
        <v>181</v>
      </c>
      <c r="D899" s="10" t="s">
        <v>913</v>
      </c>
      <c r="E899" s="10" t="s">
        <v>9</v>
      </c>
      <c r="F899" s="11"/>
    </row>
    <row r="900" customHeight="1" spans="1:6">
      <c r="A900" s="9">
        <v>898</v>
      </c>
      <c r="B900" s="10" t="str">
        <f>"4983202303092055355321"</f>
        <v>4983202303092055355321</v>
      </c>
      <c r="C900" s="10" t="s">
        <v>181</v>
      </c>
      <c r="D900" s="10" t="s">
        <v>914</v>
      </c>
      <c r="E900" s="10" t="s">
        <v>9</v>
      </c>
      <c r="F900" s="11"/>
    </row>
    <row r="901" customHeight="1" spans="1:6">
      <c r="A901" s="9">
        <v>899</v>
      </c>
      <c r="B901" s="10" t="str">
        <f>"49832023031511351137347"</f>
        <v>49832023031511351137347</v>
      </c>
      <c r="C901" s="10" t="s">
        <v>181</v>
      </c>
      <c r="D901" s="10" t="s">
        <v>915</v>
      </c>
      <c r="E901" s="10" t="s">
        <v>9</v>
      </c>
      <c r="F901" s="11"/>
    </row>
    <row r="902" customHeight="1" spans="1:6">
      <c r="A902" s="9">
        <v>900</v>
      </c>
      <c r="B902" s="10" t="str">
        <f>"49832023031511335437336"</f>
        <v>49832023031511335437336</v>
      </c>
      <c r="C902" s="10" t="s">
        <v>181</v>
      </c>
      <c r="D902" s="10" t="s">
        <v>916</v>
      </c>
      <c r="E902" s="10" t="s">
        <v>9</v>
      </c>
      <c r="F902" s="11"/>
    </row>
    <row r="903" customHeight="1" spans="1:6">
      <c r="A903" s="9">
        <v>901</v>
      </c>
      <c r="B903" s="10" t="str">
        <f>"4983202303091352464581"</f>
        <v>4983202303091352464581</v>
      </c>
      <c r="C903" s="10" t="s">
        <v>917</v>
      </c>
      <c r="D903" s="10" t="s">
        <v>918</v>
      </c>
      <c r="E903" s="10" t="s">
        <v>9</v>
      </c>
      <c r="F903" s="11"/>
    </row>
    <row r="904" customHeight="1" spans="1:6">
      <c r="A904" s="9">
        <v>902</v>
      </c>
      <c r="B904" s="10" t="str">
        <f>"4983202303091817555053"</f>
        <v>4983202303091817555053</v>
      </c>
      <c r="C904" s="10" t="s">
        <v>917</v>
      </c>
      <c r="D904" s="10" t="s">
        <v>919</v>
      </c>
      <c r="E904" s="10" t="s">
        <v>9</v>
      </c>
      <c r="F904" s="11"/>
    </row>
    <row r="905" customHeight="1" spans="1:6">
      <c r="A905" s="9">
        <v>903</v>
      </c>
      <c r="B905" s="10" t="str">
        <f>"49832023031100442511737"</f>
        <v>49832023031100442511737</v>
      </c>
      <c r="C905" s="10" t="s">
        <v>917</v>
      </c>
      <c r="D905" s="10" t="s">
        <v>920</v>
      </c>
      <c r="E905" s="10" t="s">
        <v>9</v>
      </c>
      <c r="F905" s="11"/>
    </row>
    <row r="906" customHeight="1" spans="1:6">
      <c r="A906" s="9">
        <v>904</v>
      </c>
      <c r="B906" s="10" t="str">
        <f>"49832023031216550818311"</f>
        <v>49832023031216550818311</v>
      </c>
      <c r="C906" s="10" t="s">
        <v>917</v>
      </c>
      <c r="D906" s="10" t="s">
        <v>921</v>
      </c>
      <c r="E906" s="10" t="s">
        <v>9</v>
      </c>
      <c r="F906" s="11"/>
    </row>
    <row r="907" customHeight="1" spans="1:6">
      <c r="A907" s="9">
        <v>905</v>
      </c>
      <c r="B907" s="10" t="str">
        <f>"4983202303090954374142"</f>
        <v>4983202303090954374142</v>
      </c>
      <c r="C907" s="10" t="s">
        <v>922</v>
      </c>
      <c r="D907" s="10" t="s">
        <v>923</v>
      </c>
      <c r="E907" s="10" t="s">
        <v>9</v>
      </c>
      <c r="F907" s="11"/>
    </row>
    <row r="908" customHeight="1" spans="1:6">
      <c r="A908" s="9">
        <v>906</v>
      </c>
      <c r="B908" s="10" t="str">
        <f>"4983202303090916144044"</f>
        <v>4983202303090916144044</v>
      </c>
      <c r="C908" s="10" t="s">
        <v>922</v>
      </c>
      <c r="D908" s="10" t="s">
        <v>924</v>
      </c>
      <c r="E908" s="10" t="s">
        <v>9</v>
      </c>
      <c r="F908" s="11"/>
    </row>
    <row r="909" customHeight="1" spans="1:7">
      <c r="A909" s="9">
        <v>907</v>
      </c>
      <c r="B909" s="10" t="str">
        <f>"4983202303090936394097"</f>
        <v>4983202303090936394097</v>
      </c>
      <c r="C909" s="10" t="s">
        <v>922</v>
      </c>
      <c r="D909" s="10" t="s">
        <v>753</v>
      </c>
      <c r="E909" s="10" t="s">
        <v>9</v>
      </c>
      <c r="F909" s="12" t="s">
        <v>925</v>
      </c>
      <c r="G909" s="6"/>
    </row>
    <row r="910" customHeight="1" spans="1:6">
      <c r="A910" s="9">
        <v>908</v>
      </c>
      <c r="B910" s="10" t="str">
        <f>"4983202303091009314179"</f>
        <v>4983202303091009314179</v>
      </c>
      <c r="C910" s="10" t="s">
        <v>922</v>
      </c>
      <c r="D910" s="10" t="s">
        <v>926</v>
      </c>
      <c r="E910" s="10" t="s">
        <v>9</v>
      </c>
      <c r="F910" s="11"/>
    </row>
    <row r="911" customHeight="1" spans="1:6">
      <c r="A911" s="9">
        <v>909</v>
      </c>
      <c r="B911" s="10" t="str">
        <f>"4983202303090930494078"</f>
        <v>4983202303090930494078</v>
      </c>
      <c r="C911" s="10" t="s">
        <v>922</v>
      </c>
      <c r="D911" s="10" t="s">
        <v>927</v>
      </c>
      <c r="E911" s="10" t="s">
        <v>9</v>
      </c>
      <c r="F911" s="11"/>
    </row>
    <row r="912" customHeight="1" spans="1:6">
      <c r="A912" s="9">
        <v>910</v>
      </c>
      <c r="B912" s="10" t="str">
        <f>"4983202303090916094043"</f>
        <v>4983202303090916094043</v>
      </c>
      <c r="C912" s="10" t="s">
        <v>922</v>
      </c>
      <c r="D912" s="10" t="s">
        <v>928</v>
      </c>
      <c r="E912" s="10" t="s">
        <v>9</v>
      </c>
      <c r="F912" s="11"/>
    </row>
    <row r="913" customHeight="1" spans="1:6">
      <c r="A913" s="9">
        <v>911</v>
      </c>
      <c r="B913" s="10" t="str">
        <f>"4983202303091039404241"</f>
        <v>4983202303091039404241</v>
      </c>
      <c r="C913" s="10" t="s">
        <v>922</v>
      </c>
      <c r="D913" s="10" t="s">
        <v>929</v>
      </c>
      <c r="E913" s="10" t="s">
        <v>9</v>
      </c>
      <c r="F913" s="11"/>
    </row>
    <row r="914" customHeight="1" spans="1:6">
      <c r="A914" s="9">
        <v>912</v>
      </c>
      <c r="B914" s="10" t="str">
        <f>"4983202303091443164672"</f>
        <v>4983202303091443164672</v>
      </c>
      <c r="C914" s="10" t="s">
        <v>922</v>
      </c>
      <c r="D914" s="10" t="s">
        <v>930</v>
      </c>
      <c r="E914" s="10" t="s">
        <v>9</v>
      </c>
      <c r="F914" s="11"/>
    </row>
    <row r="915" customHeight="1" spans="1:6">
      <c r="A915" s="9">
        <v>913</v>
      </c>
      <c r="B915" s="10" t="str">
        <f>"4983202303091450494692"</f>
        <v>4983202303091450494692</v>
      </c>
      <c r="C915" s="10" t="s">
        <v>922</v>
      </c>
      <c r="D915" s="10" t="s">
        <v>931</v>
      </c>
      <c r="E915" s="10" t="s">
        <v>9</v>
      </c>
      <c r="F915" s="11"/>
    </row>
    <row r="916" customHeight="1" spans="1:6">
      <c r="A916" s="9">
        <v>914</v>
      </c>
      <c r="B916" s="10" t="str">
        <f>"4983202303091714564975"</f>
        <v>4983202303091714564975</v>
      </c>
      <c r="C916" s="10" t="s">
        <v>922</v>
      </c>
      <c r="D916" s="10" t="s">
        <v>932</v>
      </c>
      <c r="E916" s="10" t="s">
        <v>9</v>
      </c>
      <c r="F916" s="11"/>
    </row>
    <row r="917" customHeight="1" spans="1:6">
      <c r="A917" s="9">
        <v>915</v>
      </c>
      <c r="B917" s="10" t="str">
        <f>"4983202303092054485319"</f>
        <v>4983202303092054485319</v>
      </c>
      <c r="C917" s="10" t="s">
        <v>922</v>
      </c>
      <c r="D917" s="10" t="s">
        <v>933</v>
      </c>
      <c r="E917" s="10" t="s">
        <v>9</v>
      </c>
      <c r="F917" s="11"/>
    </row>
    <row r="918" customHeight="1" spans="1:6">
      <c r="A918" s="9">
        <v>916</v>
      </c>
      <c r="B918" s="10" t="str">
        <f>"4983202303091121144319"</f>
        <v>4983202303091121144319</v>
      </c>
      <c r="C918" s="10" t="s">
        <v>922</v>
      </c>
      <c r="D918" s="10" t="s">
        <v>934</v>
      </c>
      <c r="E918" s="10" t="s">
        <v>9</v>
      </c>
      <c r="F918" s="11"/>
    </row>
    <row r="919" customHeight="1" spans="1:6">
      <c r="A919" s="9">
        <v>917</v>
      </c>
      <c r="B919" s="10" t="str">
        <f>"4983202303091518594752"</f>
        <v>4983202303091518594752</v>
      </c>
      <c r="C919" s="10" t="s">
        <v>922</v>
      </c>
      <c r="D919" s="10" t="s">
        <v>935</v>
      </c>
      <c r="E919" s="10" t="s">
        <v>9</v>
      </c>
      <c r="F919" s="11"/>
    </row>
    <row r="920" customHeight="1" spans="1:6">
      <c r="A920" s="9">
        <v>918</v>
      </c>
      <c r="B920" s="10" t="str">
        <f>"4983202303100953276867"</f>
        <v>4983202303100953276867</v>
      </c>
      <c r="C920" s="10" t="s">
        <v>922</v>
      </c>
      <c r="D920" s="10" t="s">
        <v>936</v>
      </c>
      <c r="E920" s="10" t="s">
        <v>9</v>
      </c>
      <c r="F920" s="11"/>
    </row>
    <row r="921" customHeight="1" spans="1:6">
      <c r="A921" s="9">
        <v>919</v>
      </c>
      <c r="B921" s="10" t="str">
        <f>"4983202303100947026772"</f>
        <v>4983202303100947026772</v>
      </c>
      <c r="C921" s="10" t="s">
        <v>922</v>
      </c>
      <c r="D921" s="10" t="s">
        <v>937</v>
      </c>
      <c r="E921" s="10" t="s">
        <v>9</v>
      </c>
      <c r="F921" s="11"/>
    </row>
    <row r="922" customHeight="1" spans="1:6">
      <c r="A922" s="9">
        <v>920</v>
      </c>
      <c r="B922" s="10" t="str">
        <f>"4983202303100839525805"</f>
        <v>4983202303100839525805</v>
      </c>
      <c r="C922" s="10" t="s">
        <v>922</v>
      </c>
      <c r="D922" s="10" t="s">
        <v>938</v>
      </c>
      <c r="E922" s="10" t="s">
        <v>9</v>
      </c>
      <c r="F922" s="11"/>
    </row>
    <row r="923" customHeight="1" spans="1:6">
      <c r="A923" s="9">
        <v>921</v>
      </c>
      <c r="B923" s="10" t="str">
        <f>"4983202303101419299097"</f>
        <v>4983202303101419299097</v>
      </c>
      <c r="C923" s="10" t="s">
        <v>922</v>
      </c>
      <c r="D923" s="10" t="s">
        <v>939</v>
      </c>
      <c r="E923" s="10" t="s">
        <v>9</v>
      </c>
      <c r="F923" s="11"/>
    </row>
    <row r="924" customHeight="1" spans="1:6">
      <c r="A924" s="9">
        <v>922</v>
      </c>
      <c r="B924" s="10" t="str">
        <f>"4983202303101157038186"</f>
        <v>4983202303101157038186</v>
      </c>
      <c r="C924" s="10" t="s">
        <v>922</v>
      </c>
      <c r="D924" s="10" t="s">
        <v>940</v>
      </c>
      <c r="E924" s="10" t="s">
        <v>9</v>
      </c>
      <c r="F924" s="11"/>
    </row>
    <row r="925" customHeight="1" spans="1:6">
      <c r="A925" s="9">
        <v>923</v>
      </c>
      <c r="B925" s="10" t="str">
        <f>"49832023031022574011548"</f>
        <v>49832023031022574011548</v>
      </c>
      <c r="C925" s="10" t="s">
        <v>922</v>
      </c>
      <c r="D925" s="10" t="s">
        <v>941</v>
      </c>
      <c r="E925" s="10" t="s">
        <v>9</v>
      </c>
      <c r="F925" s="11"/>
    </row>
    <row r="926" customHeight="1" spans="1:6">
      <c r="A926" s="9">
        <v>924</v>
      </c>
      <c r="B926" s="10" t="str">
        <f>"4983202303091012524188"</f>
        <v>4983202303091012524188</v>
      </c>
      <c r="C926" s="10" t="s">
        <v>922</v>
      </c>
      <c r="D926" s="10" t="s">
        <v>942</v>
      </c>
      <c r="E926" s="10" t="s">
        <v>9</v>
      </c>
      <c r="F926" s="11"/>
    </row>
    <row r="927" customHeight="1" spans="1:6">
      <c r="A927" s="9">
        <v>925</v>
      </c>
      <c r="B927" s="10" t="str">
        <f>"4983202303101508359428"</f>
        <v>4983202303101508359428</v>
      </c>
      <c r="C927" s="10" t="s">
        <v>922</v>
      </c>
      <c r="D927" s="10" t="s">
        <v>943</v>
      </c>
      <c r="E927" s="10" t="s">
        <v>9</v>
      </c>
      <c r="F927" s="11"/>
    </row>
    <row r="928" customHeight="1" spans="1:6">
      <c r="A928" s="9">
        <v>926</v>
      </c>
      <c r="B928" s="10" t="str">
        <f>"4983202303091056044272"</f>
        <v>4983202303091056044272</v>
      </c>
      <c r="C928" s="10" t="s">
        <v>922</v>
      </c>
      <c r="D928" s="10" t="s">
        <v>944</v>
      </c>
      <c r="E928" s="10" t="s">
        <v>9</v>
      </c>
      <c r="F928" s="11"/>
    </row>
    <row r="929" customHeight="1" spans="1:6">
      <c r="A929" s="9">
        <v>927</v>
      </c>
      <c r="B929" s="10" t="str">
        <f>"49832023031215464817978"</f>
        <v>49832023031215464817978</v>
      </c>
      <c r="C929" s="10" t="s">
        <v>922</v>
      </c>
      <c r="D929" s="10" t="s">
        <v>945</v>
      </c>
      <c r="E929" s="10" t="s">
        <v>9</v>
      </c>
      <c r="F929" s="11"/>
    </row>
    <row r="930" customHeight="1" spans="1:6">
      <c r="A930" s="9">
        <v>928</v>
      </c>
      <c r="B930" s="10" t="str">
        <f>"49832023031121241015080"</f>
        <v>49832023031121241015080</v>
      </c>
      <c r="C930" s="10" t="s">
        <v>922</v>
      </c>
      <c r="D930" s="10" t="s">
        <v>946</v>
      </c>
      <c r="E930" s="10" t="s">
        <v>9</v>
      </c>
      <c r="F930" s="11"/>
    </row>
    <row r="931" customHeight="1" spans="1:6">
      <c r="A931" s="9">
        <v>929</v>
      </c>
      <c r="B931" s="10" t="str">
        <f>"49832023031223093220291"</f>
        <v>49832023031223093220291</v>
      </c>
      <c r="C931" s="10" t="s">
        <v>922</v>
      </c>
      <c r="D931" s="10" t="s">
        <v>947</v>
      </c>
      <c r="E931" s="10" t="s">
        <v>9</v>
      </c>
      <c r="F931" s="11"/>
    </row>
    <row r="932" customHeight="1" spans="1:6">
      <c r="A932" s="9">
        <v>930</v>
      </c>
      <c r="B932" s="10" t="str">
        <f>"49832023031221515719914"</f>
        <v>49832023031221515719914</v>
      </c>
      <c r="C932" s="10" t="s">
        <v>922</v>
      </c>
      <c r="D932" s="10" t="s">
        <v>948</v>
      </c>
      <c r="E932" s="10" t="s">
        <v>70</v>
      </c>
      <c r="F932" s="11"/>
    </row>
    <row r="933" customHeight="1" spans="1:6">
      <c r="A933" s="9">
        <v>931</v>
      </c>
      <c r="B933" s="10" t="str">
        <f>"49832023031219292119044"</f>
        <v>49832023031219292119044</v>
      </c>
      <c r="C933" s="10" t="s">
        <v>922</v>
      </c>
      <c r="D933" s="10" t="s">
        <v>949</v>
      </c>
      <c r="E933" s="10" t="s">
        <v>9</v>
      </c>
      <c r="F933" s="11"/>
    </row>
    <row r="934" customHeight="1" spans="1:6">
      <c r="A934" s="9">
        <v>932</v>
      </c>
      <c r="B934" s="10" t="str">
        <f>"49832023031120124114754"</f>
        <v>49832023031120124114754</v>
      </c>
      <c r="C934" s="10" t="s">
        <v>922</v>
      </c>
      <c r="D934" s="10" t="s">
        <v>950</v>
      </c>
      <c r="E934" s="10" t="s">
        <v>9</v>
      </c>
      <c r="F934" s="11"/>
    </row>
    <row r="935" customHeight="1" spans="1:6">
      <c r="A935" s="9">
        <v>933</v>
      </c>
      <c r="B935" s="10" t="str">
        <f>"4983202303091228024429"</f>
        <v>4983202303091228024429</v>
      </c>
      <c r="C935" s="10" t="s">
        <v>922</v>
      </c>
      <c r="D935" s="10" t="s">
        <v>951</v>
      </c>
      <c r="E935" s="10" t="s">
        <v>9</v>
      </c>
      <c r="F935" s="11"/>
    </row>
    <row r="936" customHeight="1" spans="1:6">
      <c r="A936" s="9">
        <v>934</v>
      </c>
      <c r="B936" s="10" t="str">
        <f>"49832023031313175123840"</f>
        <v>49832023031313175123840</v>
      </c>
      <c r="C936" s="10" t="s">
        <v>922</v>
      </c>
      <c r="D936" s="10" t="s">
        <v>952</v>
      </c>
      <c r="E936" s="10" t="s">
        <v>9</v>
      </c>
      <c r="F936" s="11"/>
    </row>
    <row r="937" customHeight="1" spans="1:6">
      <c r="A937" s="9">
        <v>935</v>
      </c>
      <c r="B937" s="10" t="str">
        <f>"49832023031315261625009"</f>
        <v>49832023031315261625009</v>
      </c>
      <c r="C937" s="10" t="s">
        <v>922</v>
      </c>
      <c r="D937" s="10" t="s">
        <v>953</v>
      </c>
      <c r="E937" s="10" t="s">
        <v>70</v>
      </c>
      <c r="F937" s="11"/>
    </row>
    <row r="938" customHeight="1" spans="1:6">
      <c r="A938" s="9">
        <v>936</v>
      </c>
      <c r="B938" s="10" t="str">
        <f>"49832023031201310615706"</f>
        <v>49832023031201310615706</v>
      </c>
      <c r="C938" s="10" t="s">
        <v>922</v>
      </c>
      <c r="D938" s="10" t="s">
        <v>954</v>
      </c>
      <c r="E938" s="10" t="s">
        <v>9</v>
      </c>
      <c r="F938" s="11"/>
    </row>
    <row r="939" customHeight="1" spans="1:6">
      <c r="A939" s="9">
        <v>937</v>
      </c>
      <c r="B939" s="10" t="str">
        <f>"49832023031315481725229"</f>
        <v>49832023031315481725229</v>
      </c>
      <c r="C939" s="10" t="s">
        <v>922</v>
      </c>
      <c r="D939" s="10" t="s">
        <v>955</v>
      </c>
      <c r="E939" s="10" t="s">
        <v>9</v>
      </c>
      <c r="F939" s="11"/>
    </row>
    <row r="940" customHeight="1" spans="1:6">
      <c r="A940" s="9">
        <v>938</v>
      </c>
      <c r="B940" s="10" t="str">
        <f>"4983202303091035294235"</f>
        <v>4983202303091035294235</v>
      </c>
      <c r="C940" s="10" t="s">
        <v>922</v>
      </c>
      <c r="D940" s="10" t="s">
        <v>956</v>
      </c>
      <c r="E940" s="10" t="s">
        <v>9</v>
      </c>
      <c r="F940" s="11"/>
    </row>
    <row r="941" customHeight="1" spans="1:6">
      <c r="A941" s="9">
        <v>939</v>
      </c>
      <c r="B941" s="10" t="str">
        <f>"49832023031319553927150"</f>
        <v>49832023031319553927150</v>
      </c>
      <c r="C941" s="10" t="s">
        <v>922</v>
      </c>
      <c r="D941" s="10" t="s">
        <v>957</v>
      </c>
      <c r="E941" s="10" t="s">
        <v>9</v>
      </c>
      <c r="F941" s="11"/>
    </row>
    <row r="942" customHeight="1" spans="1:6">
      <c r="A942" s="9">
        <v>940</v>
      </c>
      <c r="B942" s="10" t="str">
        <f>"49832023031316243525595"</f>
        <v>49832023031316243525595</v>
      </c>
      <c r="C942" s="10" t="s">
        <v>922</v>
      </c>
      <c r="D942" s="10" t="s">
        <v>958</v>
      </c>
      <c r="E942" s="10" t="s">
        <v>9</v>
      </c>
      <c r="F942" s="11"/>
    </row>
    <row r="943" customHeight="1" spans="1:6">
      <c r="A943" s="9">
        <v>941</v>
      </c>
      <c r="B943" s="10" t="str">
        <f>"49832023031308121720661"</f>
        <v>49832023031308121720661</v>
      </c>
      <c r="C943" s="10" t="s">
        <v>922</v>
      </c>
      <c r="D943" s="10" t="s">
        <v>959</v>
      </c>
      <c r="E943" s="10" t="s">
        <v>9</v>
      </c>
      <c r="F943" s="11"/>
    </row>
    <row r="944" customHeight="1" spans="1:6">
      <c r="A944" s="9">
        <v>942</v>
      </c>
      <c r="B944" s="10" t="str">
        <f>"49832023031409234529404"</f>
        <v>49832023031409234529404</v>
      </c>
      <c r="C944" s="10" t="s">
        <v>922</v>
      </c>
      <c r="D944" s="10" t="s">
        <v>960</v>
      </c>
      <c r="E944" s="10" t="s">
        <v>9</v>
      </c>
      <c r="F944" s="11"/>
    </row>
    <row r="945" customHeight="1" spans="1:6">
      <c r="A945" s="9">
        <v>943</v>
      </c>
      <c r="B945" s="10" t="str">
        <f>"49832023031219244719025"</f>
        <v>49832023031219244719025</v>
      </c>
      <c r="C945" s="10" t="s">
        <v>922</v>
      </c>
      <c r="D945" s="10" t="s">
        <v>961</v>
      </c>
      <c r="E945" s="10" t="s">
        <v>9</v>
      </c>
      <c r="F945" s="11"/>
    </row>
    <row r="946" customHeight="1" spans="1:6">
      <c r="A946" s="9">
        <v>944</v>
      </c>
      <c r="B946" s="10" t="str">
        <f>"49832023031412381830921"</f>
        <v>49832023031412381830921</v>
      </c>
      <c r="C946" s="10" t="s">
        <v>922</v>
      </c>
      <c r="D946" s="10" t="s">
        <v>962</v>
      </c>
      <c r="E946" s="10" t="s">
        <v>9</v>
      </c>
      <c r="F946" s="11"/>
    </row>
    <row r="947" customHeight="1" spans="1:6">
      <c r="A947" s="9">
        <v>945</v>
      </c>
      <c r="B947" s="10" t="str">
        <f>"49832023031410571330191"</f>
        <v>49832023031410571330191</v>
      </c>
      <c r="C947" s="10" t="s">
        <v>922</v>
      </c>
      <c r="D947" s="10" t="s">
        <v>963</v>
      </c>
      <c r="E947" s="10" t="s">
        <v>9</v>
      </c>
      <c r="F947" s="11"/>
    </row>
    <row r="948" customHeight="1" spans="1:6">
      <c r="A948" s="9">
        <v>946</v>
      </c>
      <c r="B948" s="10" t="str">
        <f>"49832023031320224127382"</f>
        <v>49832023031320224127382</v>
      </c>
      <c r="C948" s="10" t="s">
        <v>922</v>
      </c>
      <c r="D948" s="10" t="s">
        <v>964</v>
      </c>
      <c r="E948" s="10" t="s">
        <v>9</v>
      </c>
      <c r="F948" s="11"/>
    </row>
    <row r="949" customHeight="1" spans="1:6">
      <c r="A949" s="9">
        <v>947</v>
      </c>
      <c r="B949" s="10" t="str">
        <f>"49832023031415435232401"</f>
        <v>49832023031415435232401</v>
      </c>
      <c r="C949" s="10" t="s">
        <v>922</v>
      </c>
      <c r="D949" s="10" t="s">
        <v>965</v>
      </c>
      <c r="E949" s="10" t="s">
        <v>9</v>
      </c>
      <c r="F949" s="11"/>
    </row>
    <row r="950" customHeight="1" spans="1:6">
      <c r="A950" s="9">
        <v>948</v>
      </c>
      <c r="B950" s="10" t="str">
        <f>"49832023031417003933009"</f>
        <v>49832023031417003933009</v>
      </c>
      <c r="C950" s="10" t="s">
        <v>922</v>
      </c>
      <c r="D950" s="10" t="s">
        <v>966</v>
      </c>
      <c r="E950" s="10" t="s">
        <v>9</v>
      </c>
      <c r="F950" s="11"/>
    </row>
    <row r="951" customHeight="1" spans="1:6">
      <c r="A951" s="9">
        <v>949</v>
      </c>
      <c r="B951" s="10" t="str">
        <f>"49832023031322170028261"</f>
        <v>49832023031322170028261</v>
      </c>
      <c r="C951" s="10" t="s">
        <v>922</v>
      </c>
      <c r="D951" s="10" t="s">
        <v>967</v>
      </c>
      <c r="E951" s="10" t="s">
        <v>9</v>
      </c>
      <c r="F951" s="11"/>
    </row>
    <row r="952" customHeight="1" spans="1:6">
      <c r="A952" s="9">
        <v>950</v>
      </c>
      <c r="B952" s="10" t="str">
        <f>"49832023031414010531527"</f>
        <v>49832023031414010531527</v>
      </c>
      <c r="C952" s="10" t="s">
        <v>922</v>
      </c>
      <c r="D952" s="10" t="s">
        <v>968</v>
      </c>
      <c r="E952" s="10" t="s">
        <v>9</v>
      </c>
      <c r="F952" s="11"/>
    </row>
    <row r="953" customHeight="1" spans="1:6">
      <c r="A953" s="9">
        <v>951</v>
      </c>
      <c r="B953" s="10" t="str">
        <f>"49832023031022541211537"</f>
        <v>49832023031022541211537</v>
      </c>
      <c r="C953" s="10" t="s">
        <v>922</v>
      </c>
      <c r="D953" s="10" t="s">
        <v>969</v>
      </c>
      <c r="E953" s="10" t="s">
        <v>9</v>
      </c>
      <c r="F953" s="11"/>
    </row>
    <row r="954" customHeight="1" spans="1:6">
      <c r="A954" s="9">
        <v>952</v>
      </c>
      <c r="B954" s="10" t="str">
        <f>"49832023031417375533235"</f>
        <v>49832023031417375533235</v>
      </c>
      <c r="C954" s="10" t="s">
        <v>922</v>
      </c>
      <c r="D954" s="10" t="s">
        <v>970</v>
      </c>
      <c r="E954" s="10" t="s">
        <v>9</v>
      </c>
      <c r="F954" s="11"/>
    </row>
    <row r="955" customHeight="1" spans="1:6">
      <c r="A955" s="9">
        <v>953</v>
      </c>
      <c r="B955" s="10" t="str">
        <f>"49832023031410333129991"</f>
        <v>49832023031410333129991</v>
      </c>
      <c r="C955" s="10" t="s">
        <v>922</v>
      </c>
      <c r="D955" s="10" t="s">
        <v>971</v>
      </c>
      <c r="E955" s="10" t="s">
        <v>9</v>
      </c>
      <c r="F955" s="11"/>
    </row>
    <row r="956" customHeight="1" spans="1:6">
      <c r="A956" s="9">
        <v>954</v>
      </c>
      <c r="B956" s="10" t="str">
        <f>"49832023031321455228036"</f>
        <v>49832023031321455228036</v>
      </c>
      <c r="C956" s="10" t="s">
        <v>922</v>
      </c>
      <c r="D956" s="10" t="s">
        <v>972</v>
      </c>
      <c r="E956" s="10" t="s">
        <v>9</v>
      </c>
      <c r="F956" s="11"/>
    </row>
    <row r="957" customHeight="1" spans="1:6">
      <c r="A957" s="9">
        <v>955</v>
      </c>
      <c r="B957" s="10" t="str">
        <f>"4983202303101023537258"</f>
        <v>4983202303101023537258</v>
      </c>
      <c r="C957" s="10" t="s">
        <v>922</v>
      </c>
      <c r="D957" s="10" t="s">
        <v>973</v>
      </c>
      <c r="E957" s="10" t="s">
        <v>9</v>
      </c>
      <c r="F957" s="11"/>
    </row>
    <row r="958" customHeight="1" spans="1:6">
      <c r="A958" s="9">
        <v>956</v>
      </c>
      <c r="B958" s="10" t="str">
        <f>"49832023031418385833604"</f>
        <v>49832023031418385833604</v>
      </c>
      <c r="C958" s="10" t="s">
        <v>922</v>
      </c>
      <c r="D958" s="10" t="s">
        <v>974</v>
      </c>
      <c r="E958" s="10" t="s">
        <v>9</v>
      </c>
      <c r="F958" s="11"/>
    </row>
    <row r="959" customHeight="1" spans="1:6">
      <c r="A959" s="9">
        <v>957</v>
      </c>
      <c r="B959" s="10" t="str">
        <f>"49832023031423020435414"</f>
        <v>49832023031423020435414</v>
      </c>
      <c r="C959" s="10" t="s">
        <v>922</v>
      </c>
      <c r="D959" s="10" t="s">
        <v>975</v>
      </c>
      <c r="E959" s="10" t="s">
        <v>9</v>
      </c>
      <c r="F959" s="11"/>
    </row>
    <row r="960" customHeight="1" spans="1:6">
      <c r="A960" s="9">
        <v>958</v>
      </c>
      <c r="B960" s="10" t="str">
        <f>"49832023031500124735617"</f>
        <v>49832023031500124735617</v>
      </c>
      <c r="C960" s="10" t="s">
        <v>922</v>
      </c>
      <c r="D960" s="10" t="s">
        <v>976</v>
      </c>
      <c r="E960" s="10" t="s">
        <v>70</v>
      </c>
      <c r="F960" s="11"/>
    </row>
    <row r="961" customHeight="1" spans="1:6">
      <c r="A961" s="9">
        <v>959</v>
      </c>
      <c r="B961" s="10" t="str">
        <f>"49832023031409151729337"</f>
        <v>49832023031409151729337</v>
      </c>
      <c r="C961" s="10" t="s">
        <v>922</v>
      </c>
      <c r="D961" s="10" t="s">
        <v>977</v>
      </c>
      <c r="E961" s="10" t="s">
        <v>9</v>
      </c>
      <c r="F961" s="11"/>
    </row>
    <row r="962" customHeight="1" spans="1:6">
      <c r="A962" s="13"/>
      <c r="B962" s="14"/>
      <c r="C962" s="14"/>
      <c r="D962" s="14"/>
      <c r="E962" s="14"/>
      <c r="F962" s="15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黄毅</cp:lastModifiedBy>
  <dcterms:created xsi:type="dcterms:W3CDTF">2023-03-26T05:40:21Z</dcterms:created>
  <dcterms:modified xsi:type="dcterms:W3CDTF">2023-03-26T06:12:13Z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660870285C344BB59E9EDA2B65E780B4</vt:lpwstr>
  </property>
  <property fmtid="{D5CDD505-2E9C-101B-9397-08002B2CF9AE}" pid="3" name="KSOProductBuildVer">
    <vt:lpwstr>2052-11.1.0.12980</vt:lpwstr>
  </property>
</Properties>
</file>