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6" r:id="rId1"/>
  </sheets>
  <definedNames>
    <definedName name="_xlnm._FilterDatabase" localSheetId="0" hidden="1">'1'!$A$1:$N$11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<sst xmlns="http://schemas.openxmlformats.org/spreadsheetml/2006/main" count="25" uniqueCount="24">
  <si>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2024年度萧县中小学新任教师公开招聘递补体检名单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</si>
  <si>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</si>
  <si>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</si>
  <si>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</si>
  <si>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</si>
  <si>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</si>
  <si>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</si>
  <si>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</si>
  <si>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</si>
  <si>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</si>
  <si>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</si>
  <si>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</si>
  <si>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笔试总成绩</t>
  </si>
  <si>
    <t>面试成绩</t>
  </si>
  <si>
    <t>综合合成成绩</t>
  </si>
  <si>
    <t>备注</t>
  </si>
  <si>
    <t>初中语文1</t>
  </si>
  <si>
    <t>初中数学1</t>
  </si>
  <si>
    <t>初中数学2</t>
  </si>
  <si>
    <t>初中英语1</t>
  </si>
  <si>
    <t>初中心理健康教育</t>
  </si>
  <si>
    <t>初中物理</t>
  </si>
  <si>
    <t>高中语文</t>
  </si>
  <si>
    <t>高中生物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</si>
</sst>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85" zoomScaleNormal="85" workbookViewId="0">
      <selection activeCell="L17" sqref="L17"/>
    </sheetView>
  </sheetViews>
  <sheetFormatPr defaultColWidth="9" defaultRowHeight="24" customHeight="1"/>
  <cols>
    <col min="1" max="1" width="6" customWidth="1"/>
    <col min="2" max="2" width="10.375" customWidth="1"/>
    <col min="3" max="3" width="11.5" customWidth="1"/>
    <col min="4" max="4" width="7.125" customWidth="1"/>
    <col min="5" max="5" width="6.875" customWidth="1"/>
    <col min="6" max="6" width="16.9083333333333" customWidth="1"/>
    <col min="7" max="10" width="9" customWidth="1"/>
    <col min="11" max="11" width="6.25" customWidth="1"/>
    <col min="12" max="12" width="8.75" customWidth="1"/>
    <col min="13" max="14" width="8.75" style="2" customWidth="1"/>
  </cols>
  <sheetData>
    <row r="1" s="1" customFormat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5" customHeight="1" spans="1:1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9" t="s">
        <v>12</v>
      </c>
      <c r="M2" s="9" t="s">
        <v>13</v>
      </c>
      <c r="N2" s="9" t="s">
        <v>14</v>
      </c>
      <c r="O2" s="4" t="s">
        <v>15</v>
      </c>
    </row>
    <row r="3" s="1" customFormat="1" customHeight="1" spans="1:15">
      <c r="A3" s="4">
        <v>1</v>
      </c>
      <c r="B3" s="5" t="str">
        <f>"20240306"</f>
        <v>20240306</v>
      </c>
      <c r="C3" s="6" t="str">
        <f>"2420101006"</f>
        <v>2420101006</v>
      </c>
      <c r="D3" s="6" t="str">
        <f>"010"</f>
        <v>010</v>
      </c>
      <c r="E3" s="6" t="str">
        <f>"06"</f>
        <v>06</v>
      </c>
      <c r="F3" s="7" t="s">
        <v>16</v>
      </c>
      <c r="G3" s="7">
        <v>85</v>
      </c>
      <c r="H3" s="8">
        <v>70.8333333333333</v>
      </c>
      <c r="I3" s="7">
        <v>86</v>
      </c>
      <c r="J3" s="8">
        <v>71.6666666666667</v>
      </c>
      <c r="K3" s="7"/>
      <c r="L3" s="9">
        <v>71.25</v>
      </c>
      <c r="M3" s="9">
        <v>83.32</v>
      </c>
      <c r="N3" s="10">
        <v>76.08</v>
      </c>
      <c r="O3" s="11"/>
    </row>
    <row r="4" s="1" customFormat="1" customHeight="1" spans="1:15">
      <c r="A4" s="4">
        <v>2</v>
      </c>
      <c r="B4" s="5" t="str">
        <f>"20240308"</f>
        <v>20240308</v>
      </c>
      <c r="C4" s="6" t="str">
        <f>"2420103002"</f>
        <v>2420103002</v>
      </c>
      <c r="D4" s="6" t="str">
        <f>"030"</f>
        <v>030</v>
      </c>
      <c r="E4" s="6" t="str">
        <f>"02"</f>
        <v>02</v>
      </c>
      <c r="F4" s="7" t="s">
        <v>17</v>
      </c>
      <c r="G4" s="7">
        <v>79.5</v>
      </c>
      <c r="H4" s="8">
        <v>66.25</v>
      </c>
      <c r="I4" s="7">
        <v>98.6</v>
      </c>
      <c r="J4" s="8">
        <v>82.1666666666667</v>
      </c>
      <c r="K4" s="7"/>
      <c r="L4" s="9">
        <v>74.2083333333333</v>
      </c>
      <c r="M4" s="12">
        <v>83.68</v>
      </c>
      <c r="N4" s="12">
        <v>78</v>
      </c>
      <c r="O4" s="11"/>
    </row>
    <row r="5" s="1" customFormat="1" customHeight="1" spans="1:15">
      <c r="A5" s="4">
        <v>3</v>
      </c>
      <c r="B5" s="5" t="str">
        <f>"20240309"</f>
        <v>20240309</v>
      </c>
      <c r="C5" s="6" t="str">
        <f>"2420105214"</f>
        <v>2420105214</v>
      </c>
      <c r="D5" s="6" t="str">
        <f>"052"</f>
        <v>052</v>
      </c>
      <c r="E5" s="6" t="str">
        <f>"14"</f>
        <v>14</v>
      </c>
      <c r="F5" s="7" t="s">
        <v>18</v>
      </c>
      <c r="G5" s="7">
        <v>91</v>
      </c>
      <c r="H5" s="8">
        <v>75.8333333333333</v>
      </c>
      <c r="I5" s="7">
        <v>86.4</v>
      </c>
      <c r="J5" s="8">
        <v>72</v>
      </c>
      <c r="K5" s="7"/>
      <c r="L5" s="9">
        <v>73.9166666666667</v>
      </c>
      <c r="M5" s="9">
        <v>91.18</v>
      </c>
      <c r="N5" s="10">
        <v>80.82</v>
      </c>
      <c r="O5" s="11"/>
    </row>
    <row r="6" s="1" customFormat="1" customHeight="1" spans="1:15">
      <c r="A6" s="4">
        <v>4</v>
      </c>
      <c r="B6" s="5" t="str">
        <f>"20240310"</f>
        <v>20240310</v>
      </c>
      <c r="C6" s="6" t="str">
        <f>"2420107026"</f>
        <v>2420107026</v>
      </c>
      <c r="D6" s="6" t="str">
        <f>"070"</f>
        <v>070</v>
      </c>
      <c r="E6" s="6" t="str">
        <f>"26"</f>
        <v>26</v>
      </c>
      <c r="F6" s="7" t="s">
        <v>19</v>
      </c>
      <c r="G6" s="7">
        <v>93.5</v>
      </c>
      <c r="H6" s="8">
        <v>77.9166666666667</v>
      </c>
      <c r="I6" s="7">
        <v>114</v>
      </c>
      <c r="J6" s="8">
        <v>95</v>
      </c>
      <c r="K6" s="7"/>
      <c r="L6" s="9">
        <v>86.4583333333333</v>
      </c>
      <c r="M6" s="12">
        <v>71.4</v>
      </c>
      <c r="N6" s="12">
        <v>80.44</v>
      </c>
      <c r="O6" s="11"/>
    </row>
    <row r="7" s="1" customFormat="1" customHeight="1" spans="1:15">
      <c r="A7" s="4">
        <v>5</v>
      </c>
      <c r="B7" s="5" t="str">
        <f>"20240312"</f>
        <v>20240312</v>
      </c>
      <c r="C7" s="6" t="str">
        <f>"2410312205"</f>
        <v>2410312205</v>
      </c>
      <c r="D7" s="6" t="str">
        <f>"122"</f>
        <v>122</v>
      </c>
      <c r="E7" s="6" t="str">
        <f>"05"</f>
        <v>05</v>
      </c>
      <c r="F7" s="7" t="s">
        <v>20</v>
      </c>
      <c r="G7" s="7">
        <v>82</v>
      </c>
      <c r="H7" s="8">
        <v>68.3333333333333</v>
      </c>
      <c r="I7" s="7">
        <v>76.9</v>
      </c>
      <c r="J7" s="8">
        <v>64.0833333333333</v>
      </c>
      <c r="K7" s="7"/>
      <c r="L7" s="9">
        <v>66.2083333333333</v>
      </c>
      <c r="M7" s="12">
        <v>77.02</v>
      </c>
      <c r="N7" s="12">
        <v>70.53</v>
      </c>
      <c r="O7" s="11"/>
    </row>
    <row r="8" s="1" customFormat="1" customHeight="1" spans="1:15">
      <c r="A8" s="4">
        <v>6</v>
      </c>
      <c r="B8" s="5" t="str">
        <f>"20240313"</f>
        <v>20240313</v>
      </c>
      <c r="C8" s="6" t="str">
        <f>"2420208826"</f>
        <v>2420208826</v>
      </c>
      <c r="D8" s="6" t="str">
        <f>"088"</f>
        <v>088</v>
      </c>
      <c r="E8" s="6" t="str">
        <f>"26"</f>
        <v>26</v>
      </c>
      <c r="F8" s="7" t="s">
        <v>21</v>
      </c>
      <c r="G8" s="7">
        <v>75.5</v>
      </c>
      <c r="H8" s="8">
        <v>62.9166666666667</v>
      </c>
      <c r="I8" s="7">
        <v>97.5</v>
      </c>
      <c r="J8" s="8">
        <v>81.25</v>
      </c>
      <c r="K8" s="7"/>
      <c r="L8" s="9">
        <v>72.0833333333333</v>
      </c>
      <c r="M8" s="12">
        <v>83.3</v>
      </c>
      <c r="N8" s="12">
        <v>76.57</v>
      </c>
      <c r="O8" s="11"/>
    </row>
    <row r="9" s="1" customFormat="1" customHeight="1" spans="1:15">
      <c r="A9" s="4">
        <v>7</v>
      </c>
      <c r="B9" s="5" t="str">
        <f>"20240313"</f>
        <v>20240313</v>
      </c>
      <c r="C9" s="6" t="str">
        <f>"2420209025"</f>
        <v>2420209025</v>
      </c>
      <c r="D9" s="6" t="str">
        <f>"090"</f>
        <v>090</v>
      </c>
      <c r="E9" s="6" t="str">
        <f>"25"</f>
        <v>25</v>
      </c>
      <c r="F9" s="7" t="s">
        <v>21</v>
      </c>
      <c r="G9" s="7">
        <v>76</v>
      </c>
      <c r="H9" s="8">
        <v>63.3333333333333</v>
      </c>
      <c r="I9" s="7">
        <v>91.5</v>
      </c>
      <c r="J9" s="8">
        <v>76.25</v>
      </c>
      <c r="K9" s="7"/>
      <c r="L9" s="9">
        <v>69.7916666666667</v>
      </c>
      <c r="M9" s="12">
        <v>85.92</v>
      </c>
      <c r="N9" s="12">
        <v>76.24</v>
      </c>
      <c r="O9" s="11"/>
    </row>
    <row r="10" s="1" customFormat="1" customHeight="1" spans="1:15">
      <c r="A10" s="4">
        <v>8</v>
      </c>
      <c r="B10" s="5" t="str">
        <f>"20240316"</f>
        <v>20240316</v>
      </c>
      <c r="C10" s="6" t="str">
        <f>"2420210415"</f>
        <v>2420210415</v>
      </c>
      <c r="D10" s="6" t="str">
        <f>"104"</f>
        <v>104</v>
      </c>
      <c r="E10" s="6" t="str">
        <f>"15"</f>
        <v>15</v>
      </c>
      <c r="F10" s="7" t="s">
        <v>22</v>
      </c>
      <c r="G10" s="7">
        <v>84.5</v>
      </c>
      <c r="H10" s="8">
        <v>70.4166666666667</v>
      </c>
      <c r="I10" s="7">
        <v>70.8</v>
      </c>
      <c r="J10" s="8">
        <v>59</v>
      </c>
      <c r="K10" s="7"/>
      <c r="L10" s="9">
        <v>64.7083333333333</v>
      </c>
      <c r="M10" s="12">
        <v>80.36</v>
      </c>
      <c r="N10" s="12">
        <v>70.97</v>
      </c>
      <c r="O10" s="11"/>
    </row>
    <row r="11" s="1" customFormat="1" customHeight="1" spans="1:15">
      <c r="A11" s="4">
        <v>9</v>
      </c>
      <c r="B11" s="5" t="str">
        <f>"20240321"</f>
        <v>20240321</v>
      </c>
      <c r="C11" s="6" t="str">
        <f>"2420312021"</f>
        <v>2420312021</v>
      </c>
      <c r="D11" s="6" t="str">
        <f>"120"</f>
        <v>120</v>
      </c>
      <c r="E11" s="6" t="str">
        <f>"21"</f>
        <v>21</v>
      </c>
      <c r="F11" s="7" t="s">
        <v>23</v>
      </c>
      <c r="G11" s="7">
        <v>75</v>
      </c>
      <c r="H11" s="8">
        <v>62.5</v>
      </c>
      <c r="I11" s="7">
        <v>79.5</v>
      </c>
      <c r="J11" s="8">
        <v>66.25</v>
      </c>
      <c r="K11" s="7"/>
      <c r="L11" s="9">
        <v>64.375</v>
      </c>
      <c r="M11" s="12">
        <v>78.4</v>
      </c>
      <c r="N11" s="12">
        <v>69.99</v>
      </c>
      <c r="O11" s="11"/>
    </row>
  </sheetData>
  <mergeCells count="1">
    <mergeCell ref="A1:O1"/>
  </mergeCells>
  <conditionalFormatting sqref="C2">
    <cfRule type="expression" dxfId="0" priority="33">
      <formula>AND(SUMPRODUCT(IFERROR(1*(($C$2&amp;"x")=(C2&amp;"x")),0))&gt;1,NOT(ISBLANK(C2)))</formula>
    </cfRule>
  </conditionalFormatting>
  <conditionalFormatting sqref="C3">
    <cfRule type="expression" dxfId="0" priority="8">
      <formula>AND(SUMPRODUCT(IFERROR(1*(($C$3&amp;"x")=(C3&amp;"x")),0))&gt;1,NOT(ISBLANK(C3)))</formula>
    </cfRule>
  </conditionalFormatting>
  <conditionalFormatting sqref="C4">
    <cfRule type="expression" dxfId="0" priority="6">
      <formula>AND(SUMPRODUCT(IFERROR(1*(($C$4&amp;"x")=(C4&amp;"x")),0))&gt;1,NOT(ISBLANK(C4)))</formula>
    </cfRule>
  </conditionalFormatting>
  <conditionalFormatting sqref="C5">
    <cfRule type="expression" dxfId="0" priority="7">
      <formula>AND(SUMPRODUCT(IFERROR(1*(($C$5&amp;"x")=(C5&amp;"x")),0))&gt;1,NOT(ISBLANK(C5)))</formula>
    </cfRule>
  </conditionalFormatting>
  <conditionalFormatting sqref="C6">
    <cfRule type="expression" dxfId="0" priority="5">
      <formula>AND(SUMPRODUCT(IFERROR(1*(($C$6&amp;"x")=(C6&amp;"x")),0))&gt;1,NOT(ISBLANK(C6)))</formula>
    </cfRule>
  </conditionalFormatting>
  <conditionalFormatting sqref="C7">
    <cfRule type="expression" dxfId="0" priority="1">
      <formula>AND(SUMPRODUCT(IFERROR(1*(($C$7&amp;"x")=(C7&amp;"x")),0))&gt;1,NOT(ISBLANK(C7)))</formula>
    </cfRule>
  </conditionalFormatting>
  <conditionalFormatting sqref="C10">
    <cfRule type="expression" dxfId="0" priority="3">
      <formula>AND(SUMPRODUCT(IFERROR(1*(($C$10&amp;"x")=(C10&amp;"x")),0))&gt;1,NOT(ISBLANK(C10)))</formula>
    </cfRule>
  </conditionalFormatting>
  <conditionalFormatting sqref="C11">
    <cfRule type="expression" dxfId="0" priority="2">
      <formula>AND(SUMPRODUCT(IFERROR(1*(($C$11&amp;"x")=(C11&amp;"x")),0))&gt;1,NOT(ISBLANK(C11)))</formula>
    </cfRule>
  </conditionalFormatting>
  <conditionalFormatting sqref="C8:C9">
    <cfRule type="expression" dxfId="0" priority="4">
      <formula>AND(SUMPRODUCT(IFERROR(1*(($C$8:$C$9&amp;"x")=(C8&amp;"x")),0))&gt;1,NOT(ISBLANK(C8)))</formula>
    </cfRule>
  </conditionalFormatting>
  <pageMargins left="0.196527777777778" right="0.236111111111111" top="0.354166666666667" bottom="0.511805555555556" header="0.27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2024-07-18T09:01:00Z</dcterms:created>
  <dcterms:modified xsi:type="dcterms:W3CDTF">2024-08-21T03:14:13Z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46D463E5100744CEA51117DC7108AF3F_13</vt:lpwstr>
  </property>
  <property fmtid="{D5CDD505-2E9C-101B-9397-08002B2CF9AE}" pid="3" name="KSOProductBuildVer">
    <vt:lpwstr>2052-12.1.0.17857</vt:lpwstr>
  </property>
</Properties>
</file>